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31" activeTab="0"/>
  </bookViews>
  <sheets>
    <sheet name="Bareme" sheetId="1" r:id="rId1"/>
  </sheets>
  <definedNames>
    <definedName name="_xlnm.Print_Area" localSheetId="0">'Bareme'!$A$1:$I$116</definedName>
    <definedName name="cd">#REF!</definedName>
    <definedName name="cdb">#REF!</definedName>
    <definedName name="cdfip">#REF!</definedName>
    <definedName name="cdsgi">#REF!</definedName>
    <definedName name="cdsim">#REF!</definedName>
    <definedName name="cdsnst">#REF!</definedName>
    <definedName name="Excel_BuiltIn_Print_Area_3_1">'Bareme'!$A$5:$I$114</definedName>
    <definedName name="Grade_ech">#REF!</definedName>
    <definedName name="INM1">#REF!</definedName>
    <definedName name="INM2">#REF!</definedName>
    <definedName name="INM3">#REF!</definedName>
    <definedName name="INM4">#REF!</definedName>
    <definedName name="nbt">#REF!</definedName>
    <definedName name="ntc">'Bareme'!$E$2</definedName>
    <definedName name="oo">#REF!</definedName>
    <definedName name="oob">#REF!</definedName>
    <definedName name="oofip">#REF!</definedName>
    <definedName name="oosgi">#REF!</definedName>
    <definedName name="oosim">#REF!</definedName>
    <definedName name="oosnst">#REF!</definedName>
    <definedName name="put">'Bareme'!$E$1</definedName>
    <definedName name="ratio">#REF!</definedName>
    <definedName name="section">#REF!</definedName>
    <definedName name="sgi">#REF!</definedName>
    <definedName name="snst">#REF!</definedName>
    <definedName name="tea">#REF!</definedName>
    <definedName name="TP1">#REF!</definedName>
    <definedName name="TP2">#REF!</definedName>
    <definedName name="TP3">#REF!</definedName>
    <definedName name="TP4">#REF!</definedName>
    <definedName name="TP5">#REF!</definedName>
    <definedName name="tps">'Bareme'!$E$3</definedName>
    <definedName name="vbapi">#REF!</definedName>
  </definedNames>
  <calcPr fullCalcOnLoad="1"/>
</workbook>
</file>

<file path=xl/sharedStrings.xml><?xml version="1.0" encoding="utf-8"?>
<sst xmlns="http://schemas.openxmlformats.org/spreadsheetml/2006/main" count="155" uniqueCount="138">
  <si>
    <t xml:space="preserve">Prix unitaire du timbre U.D. : </t>
  </si>
  <si>
    <t>Total à appeler</t>
  </si>
  <si>
    <t xml:space="preserve">Nombre de timbres U.D. par carte : </t>
  </si>
  <si>
    <t>Timbres</t>
  </si>
  <si>
    <t>Total acquis</t>
  </si>
  <si>
    <t xml:space="preserve">Taux de prélèvement de la section (en %): </t>
  </si>
  <si>
    <t>Adhérents</t>
  </si>
  <si>
    <t>Solde</t>
  </si>
  <si>
    <t>Nombre 
d'adhérents</t>
  </si>
  <si>
    <t>Produit acquis
à la section</t>
  </si>
  <si>
    <t>catégorie A</t>
  </si>
  <si>
    <t>Grade</t>
  </si>
  <si>
    <t>Grade-échelon (et équivalents)</t>
  </si>
  <si>
    <t>Indice
Nouveau
Majoré (INM)</t>
  </si>
  <si>
    <t>Part
Siège</t>
  </si>
  <si>
    <t>Part de
l'U.D.</t>
  </si>
  <si>
    <t>Part brute de la Section</t>
  </si>
  <si>
    <t>Cotisation brute totale</t>
  </si>
  <si>
    <t>Part de la
Section
ajustée</t>
  </si>
  <si>
    <t xml:space="preserve">Montant Cotisation 2014
</t>
  </si>
  <si>
    <t>Chef de Service (CSC / CSFF)</t>
  </si>
  <si>
    <t>H.E. B3 (CSC / CSFF2)</t>
  </si>
  <si>
    <t>H.E. B2 (CSC / CSFF2)</t>
  </si>
  <si>
    <t>H.E. B1 (CSC / CSFF2)</t>
  </si>
  <si>
    <t>H.E. A3 (CSC / CSFF1 / CSFN2)</t>
  </si>
  <si>
    <t>H.E. A2 (CSC / CSFF1 / CSFN2)</t>
  </si>
  <si>
    <t>H.E. A1 (CSC / CSFF1 / CSFN2)</t>
  </si>
  <si>
    <t>1015 brut</t>
  </si>
  <si>
    <t>Inspecteur Divisionnaire Hors Classe</t>
  </si>
  <si>
    <t>IDivHC-3 (TP1 / IDep1-3)</t>
  </si>
  <si>
    <t>IDivHC-2 (IDep1-2)</t>
  </si>
  <si>
    <t>IDivHC-1 (IDep1-1)</t>
  </si>
  <si>
    <t>Inspecteur Divisionnaire Classe Normale</t>
  </si>
  <si>
    <t>IDivCN-4 (TP / IDep2-3)</t>
  </si>
  <si>
    <t>IDivCN-3 (IDep2-2)</t>
  </si>
  <si>
    <t>IDivCN-2 (RP-2 / IDep2-1 / IDep3-3)</t>
  </si>
  <si>
    <t>IDivCN-1 (RP-1 / IDep3-2 / IDep3-1)</t>
  </si>
  <si>
    <t>Inspecteur</t>
  </si>
  <si>
    <t>I-12</t>
  </si>
  <si>
    <t>I-11</t>
  </si>
  <si>
    <t>I-10</t>
  </si>
  <si>
    <t>I-9</t>
  </si>
  <si>
    <t>I-8</t>
  </si>
  <si>
    <t>I-7</t>
  </si>
  <si>
    <t>I-6</t>
  </si>
  <si>
    <t>I-5</t>
  </si>
  <si>
    <t>I-4</t>
  </si>
  <si>
    <t>I-3</t>
  </si>
  <si>
    <t>I-2</t>
  </si>
  <si>
    <t>catégorie B</t>
  </si>
  <si>
    <t xml:space="preserve">Montant Cotisation 2013
</t>
  </si>
  <si>
    <t>Contrôleur Principal
ou
Géomètre Principal</t>
  </si>
  <si>
    <t>CP-11</t>
  </si>
  <si>
    <t>CP-10</t>
  </si>
  <si>
    <t>CP-9</t>
  </si>
  <si>
    <t>CP-8</t>
  </si>
  <si>
    <t>CP-7</t>
  </si>
  <si>
    <t>CP-6</t>
  </si>
  <si>
    <t>CP-5</t>
  </si>
  <si>
    <t>CP-4</t>
  </si>
  <si>
    <t>CP-3</t>
  </si>
  <si>
    <t>CP-2</t>
  </si>
  <si>
    <t>CP-1</t>
  </si>
  <si>
    <t>Contrôleur 1ère classe
ou
Géomètre</t>
  </si>
  <si>
    <t>C1C-13</t>
  </si>
  <si>
    <t>C1C-12</t>
  </si>
  <si>
    <t>C1C-11</t>
  </si>
  <si>
    <t>C1C-10</t>
  </si>
  <si>
    <t>C1C-9</t>
  </si>
  <si>
    <t>C1C-8</t>
  </si>
  <si>
    <t>C1C-7</t>
  </si>
  <si>
    <t>C1C-6</t>
  </si>
  <si>
    <t>C1C-5</t>
  </si>
  <si>
    <t>C1C-4</t>
  </si>
  <si>
    <t>C1C-3</t>
  </si>
  <si>
    <t>C1C-2</t>
  </si>
  <si>
    <t>C1C-1</t>
  </si>
  <si>
    <t>Contrôleur 2ème classe
ou
Technicien Géomètre</t>
  </si>
  <si>
    <t>C2C-13</t>
  </si>
  <si>
    <t>C2C-12</t>
  </si>
  <si>
    <t>C2C-11</t>
  </si>
  <si>
    <t>C2C-10</t>
  </si>
  <si>
    <t>C2C-9</t>
  </si>
  <si>
    <t>C2C-8</t>
  </si>
  <si>
    <t>C2C-7</t>
  </si>
  <si>
    <t>C2C-6</t>
  </si>
  <si>
    <t>C2C-5</t>
  </si>
  <si>
    <t>C2C-4</t>
  </si>
  <si>
    <t>C2C-3</t>
  </si>
  <si>
    <t>C2C-2</t>
  </si>
  <si>
    <t>C2C-1</t>
  </si>
  <si>
    <t>catégorie C</t>
  </si>
  <si>
    <t>Agent d'Administration
Principal 1ère classe</t>
  </si>
  <si>
    <t>AAP1C(E6)-8</t>
  </si>
  <si>
    <t>AAP1C(E6)-7</t>
  </si>
  <si>
    <t>AAP1C(E6)-6</t>
  </si>
  <si>
    <t>AAP1C(E6)-5</t>
  </si>
  <si>
    <t>AAP1C(E6)-4</t>
  </si>
  <si>
    <t>AAP1C(E6)-3</t>
  </si>
  <si>
    <t>AAP1C(E6)-2</t>
  </si>
  <si>
    <t>AAP1C(E6)-1</t>
  </si>
  <si>
    <t>Agent d'Administration
Principal 2ème classe</t>
  </si>
  <si>
    <t>AAP2C(E5)-11</t>
  </si>
  <si>
    <t>AAP2C(E5)-10</t>
  </si>
  <si>
    <t>AAP2C(E5)-9</t>
  </si>
  <si>
    <t>AAP2C(E5)-8</t>
  </si>
  <si>
    <t>AAP2C(E5)-7</t>
  </si>
  <si>
    <t>AAP2C(E5)-6</t>
  </si>
  <si>
    <t>AAP2C(E5)-5</t>
  </si>
  <si>
    <t>AAP2C(E5)-4</t>
  </si>
  <si>
    <t>AAP2C(E5)-3</t>
  </si>
  <si>
    <t>AAP2C(E5)-2</t>
  </si>
  <si>
    <t>AAP2C(E5)-1</t>
  </si>
  <si>
    <t>Agent d'Administration
1ère classe</t>
  </si>
  <si>
    <t>AA1C/AT1C(E4)-11</t>
  </si>
  <si>
    <t>AA1C/AT1C(E4)-10</t>
  </si>
  <si>
    <t>AA1C/AT1C(E4)-9</t>
  </si>
  <si>
    <t>AA1C/AT1C(E4)-8</t>
  </si>
  <si>
    <t>AA1C/AT1C(E4)-7</t>
  </si>
  <si>
    <t>AA1C/AT1C(E4)-6</t>
  </si>
  <si>
    <t>AA1C/AT1C(E4)-5</t>
  </si>
  <si>
    <t>AA1C/AT1C(E4)-4</t>
  </si>
  <si>
    <t>AA1C/AT1C(E4)-3</t>
  </si>
  <si>
    <t>AA1C/AT1C(E4)-2</t>
  </si>
  <si>
    <t>AA1C/AT1C(E4)-1</t>
  </si>
  <si>
    <t>Agent d'Administration
2ème classe</t>
  </si>
  <si>
    <t>AA2C/AT2C(E3)-11</t>
  </si>
  <si>
    <t>AA2C/AT2C(E3)-10</t>
  </si>
  <si>
    <t>AA2C/AT2C(E3)-9</t>
  </si>
  <si>
    <t>AA2C/AT2C(E3)-8</t>
  </si>
  <si>
    <t>AA2C/AT2C(E3)-7</t>
  </si>
  <si>
    <t>AA2C/AT2C(E3)-6</t>
  </si>
  <si>
    <t>AA2C/AT2C(E3)-5</t>
  </si>
  <si>
    <t>AA2C/AT2C(E3)-4</t>
  </si>
  <si>
    <t>AA2C/AT2C(E3)-3</t>
  </si>
  <si>
    <t>AA2C/AT2C(E3)-2</t>
  </si>
  <si>
    <t>AA2C/AT2C(E3)-1</t>
  </si>
  <si>
    <t>Projection total acquis par la section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</si>
</sst>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_-* #,##0.00[$€]_-;\-* #,##0.00[$€]_-;_-* \-??[$€]_-;_-@_-"/>
    <numFmt numFmtId="166" formatCode="_ * #,##0.00_ \ [$€-1]_ ;_ * \-#,##0.00&quot;  &quot;[$€-1]_ ;_ * \-??_ \ [$€-1]_ ;_ @_ "/>
    <numFmt numFmtId="167" formatCode="_-* #,##0.00\ [$€-1]_-;\-* #,##0.00\ [$€-1]_-;_-* \-??\ [$€-1]_-;_-@_-"/>
    <numFmt numFmtId="168" formatCode="#,##0.00&quot; €&quot;"/>
    <numFmt numFmtId="169" formatCode="#,##0\ [$€-40C];[RED]\-#,##0\ [$€-40C]"/>
  </numFmts>
  <fonts count="12">
    <font>
      <sz val="10"/>
      <name val="Geneva"/>
      <family val="2"/>
    </font>
    <font>
      <sz val="10"/>
      <name val="Arial"/>
      <family val="0"/>
    </font>
    <font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i/>
      <sz val="8"/>
      <color indexed="8"/>
      <name val="Arial"/>
      <family val="2"/>
    </font>
    <font>
      <sz val="8"/>
      <color indexed="10"/>
      <name val="Arial"/>
      <family val="2"/>
    </font>
    <font>
      <u val="single"/>
      <sz val="14"/>
      <name val="Geneva"/>
      <family val="2"/>
    </font>
    <font>
      <sz val="8"/>
      <name val="Geneva"/>
      <family val="2"/>
    </font>
    <font>
      <b/>
      <sz val="12"/>
      <name val="Arial"/>
      <family val="2"/>
    </font>
    <font>
      <b/>
      <sz val="12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5" fontId="0" fillId="0" borderId="0" applyFill="0" applyBorder="0" applyAlignment="0" applyProtection="0"/>
  </cellStyleXfs>
  <cellXfs count="52">
    <xf numFmtId="164" fontId="0" fillId="0" borderId="0" xfId="0" applyAlignment="1">
      <alignment/>
    </xf>
    <xf numFmtId="164" fontId="2" fillId="0" borderId="0" xfId="0" applyFont="1" applyAlignment="1">
      <alignment horizontal="center"/>
    </xf>
    <xf numFmtId="164" fontId="2" fillId="0" borderId="0" xfId="0" applyFont="1" applyAlignment="1">
      <alignment/>
    </xf>
    <xf numFmtId="164" fontId="3" fillId="0" borderId="0" xfId="0" applyFont="1" applyBorder="1" applyAlignment="1">
      <alignment horizontal="right"/>
    </xf>
    <xf numFmtId="166" fontId="3" fillId="0" borderId="0" xfId="0" applyNumberFormat="1" applyFont="1" applyAlignment="1" applyProtection="1">
      <alignment/>
      <protection locked="0"/>
    </xf>
    <xf numFmtId="164" fontId="4" fillId="0" borderId="0" xfId="0" applyFont="1" applyAlignment="1">
      <alignment/>
    </xf>
    <xf numFmtId="166" fontId="4" fillId="0" borderId="0" xfId="0" applyNumberFormat="1" applyFont="1" applyAlignment="1">
      <alignment/>
    </xf>
    <xf numFmtId="165" fontId="2" fillId="0" borderId="0" xfId="20" applyFont="1" applyFill="1" applyBorder="1" applyAlignment="1" applyProtection="1">
      <alignment/>
      <protection/>
    </xf>
    <xf numFmtId="164" fontId="3" fillId="0" borderId="0" xfId="0" applyFont="1" applyAlignment="1" applyProtection="1">
      <alignment/>
      <protection locked="0"/>
    </xf>
    <xf numFmtId="164" fontId="3" fillId="0" borderId="0" xfId="0" applyFont="1" applyAlignment="1">
      <alignment/>
    </xf>
    <xf numFmtId="164" fontId="3" fillId="0" borderId="0" xfId="0" applyFont="1" applyAlignment="1">
      <alignment horizontal="center"/>
    </xf>
    <xf numFmtId="164" fontId="5" fillId="0" borderId="0" xfId="0" applyFont="1" applyAlignment="1">
      <alignment/>
    </xf>
    <xf numFmtId="165" fontId="5" fillId="0" borderId="0" xfId="20" applyFont="1" applyFill="1" applyBorder="1" applyAlignment="1" applyProtection="1">
      <alignment/>
      <protection/>
    </xf>
    <xf numFmtId="164" fontId="6" fillId="0" borderId="0" xfId="0" applyFont="1" applyAlignment="1">
      <alignment horizontal="center"/>
    </xf>
    <xf numFmtId="164" fontId="7" fillId="0" borderId="0" xfId="0" applyFont="1" applyAlignment="1">
      <alignment/>
    </xf>
    <xf numFmtId="167" fontId="7" fillId="0" borderId="0" xfId="0" applyNumberFormat="1" applyFont="1" applyAlignment="1">
      <alignment/>
    </xf>
    <xf numFmtId="164" fontId="3" fillId="0" borderId="0" xfId="0" applyFont="1" applyBorder="1" applyAlignment="1" applyProtection="1">
      <alignment/>
      <protection locked="0"/>
    </xf>
    <xf numFmtId="164" fontId="4" fillId="0" borderId="0" xfId="0" applyFont="1" applyBorder="1" applyAlignment="1">
      <alignment/>
    </xf>
    <xf numFmtId="164" fontId="4" fillId="0" borderId="1" xfId="0" applyFont="1" applyBorder="1" applyAlignment="1">
      <alignment/>
    </xf>
    <xf numFmtId="164" fontId="6" fillId="0" borderId="0" xfId="0" applyFont="1" applyBorder="1" applyAlignment="1">
      <alignment horizontal="center"/>
    </xf>
    <xf numFmtId="164" fontId="7" fillId="0" borderId="1" xfId="0" applyFont="1" applyBorder="1" applyAlignment="1">
      <alignment/>
    </xf>
    <xf numFmtId="167" fontId="7" fillId="0" borderId="1" xfId="0" applyNumberFormat="1" applyFont="1" applyBorder="1" applyAlignment="1">
      <alignment/>
    </xf>
    <xf numFmtId="164" fontId="5" fillId="0" borderId="0" xfId="0" applyFont="1" applyBorder="1" applyAlignment="1">
      <alignment horizontal="center" vertical="top" wrapText="1"/>
    </xf>
    <xf numFmtId="164" fontId="2" fillId="0" borderId="0" xfId="0" applyFont="1" applyBorder="1" applyAlignment="1">
      <alignment/>
    </xf>
    <xf numFmtId="164" fontId="8" fillId="2" borderId="0" xfId="0" applyFont="1" applyFill="1" applyBorder="1" applyAlignment="1">
      <alignment horizontal="center" vertical="center"/>
    </xf>
    <xf numFmtId="164" fontId="5" fillId="0" borderId="0" xfId="0" applyFont="1" applyAlignment="1">
      <alignment horizontal="center" vertical="top" wrapText="1"/>
    </xf>
    <xf numFmtId="164" fontId="5" fillId="0" borderId="2" xfId="0" applyFont="1" applyBorder="1" applyAlignment="1">
      <alignment horizontal="center" vertical="center" wrapText="1"/>
    </xf>
    <xf numFmtId="164" fontId="5" fillId="0" borderId="2" xfId="0" applyFont="1" applyBorder="1" applyAlignment="1">
      <alignment horizontal="center" vertical="top" wrapText="1"/>
    </xf>
    <xf numFmtId="164" fontId="9" fillId="0" borderId="3" xfId="0" applyFont="1" applyBorder="1" applyAlignment="1">
      <alignment horizontal="center" vertical="center" wrapText="1"/>
    </xf>
    <xf numFmtId="164" fontId="9" fillId="0" borderId="3" xfId="0" applyFont="1" applyBorder="1" applyAlignment="1">
      <alignment wrapText="1"/>
    </xf>
    <xf numFmtId="164" fontId="9" fillId="0" borderId="3" xfId="0" applyFont="1" applyFill="1" applyBorder="1" applyAlignment="1">
      <alignment/>
    </xf>
    <xf numFmtId="168" fontId="2" fillId="0" borderId="0" xfId="0" applyNumberFormat="1" applyFont="1" applyAlignment="1">
      <alignment vertical="top"/>
    </xf>
    <xf numFmtId="166" fontId="2" fillId="0" borderId="0" xfId="0" applyNumberFormat="1" applyFont="1" applyAlignment="1">
      <alignment vertical="top"/>
    </xf>
    <xf numFmtId="169" fontId="9" fillId="0" borderId="3" xfId="0" applyNumberFormat="1" applyFont="1" applyFill="1" applyBorder="1" applyAlignment="1">
      <alignment/>
    </xf>
    <xf numFmtId="164" fontId="2" fillId="0" borderId="0" xfId="0" applyFont="1" applyAlignment="1" applyProtection="1">
      <alignment vertical="top"/>
      <protection locked="0"/>
    </xf>
    <xf numFmtId="167" fontId="2" fillId="0" borderId="0" xfId="0" applyNumberFormat="1" applyFont="1" applyAlignment="1">
      <alignment vertical="top"/>
    </xf>
    <xf numFmtId="164" fontId="9" fillId="0" borderId="3" xfId="0" applyFont="1" applyBorder="1" applyAlignment="1">
      <alignment vertical="top" wrapText="1"/>
    </xf>
    <xf numFmtId="164" fontId="9" fillId="0" borderId="3" xfId="0" applyFont="1" applyBorder="1" applyAlignment="1">
      <alignment horizontal="center" vertical="center"/>
    </xf>
    <xf numFmtId="164" fontId="9" fillId="0" borderId="3" xfId="0" applyFont="1" applyBorder="1" applyAlignment="1">
      <alignment vertical="top"/>
    </xf>
    <xf numFmtId="164" fontId="9" fillId="0" borderId="3" xfId="0" applyFont="1" applyFill="1" applyBorder="1" applyAlignment="1">
      <alignment vertical="top" wrapText="1"/>
    </xf>
    <xf numFmtId="169" fontId="9" fillId="0" borderId="3" xfId="0" applyNumberFormat="1" applyFont="1" applyFill="1" applyBorder="1" applyAlignment="1">
      <alignment vertical="top" wrapText="1"/>
    </xf>
    <xf numFmtId="164" fontId="9" fillId="0" borderId="4" xfId="0" applyFont="1" applyBorder="1" applyAlignment="1">
      <alignment horizontal="center" vertical="center"/>
    </xf>
    <xf numFmtId="164" fontId="9" fillId="0" borderId="4" xfId="0" applyFont="1" applyBorder="1" applyAlignment="1">
      <alignment vertical="top"/>
    </xf>
    <xf numFmtId="164" fontId="9" fillId="0" borderId="4" xfId="0" applyFont="1" applyFill="1" applyBorder="1" applyAlignment="1">
      <alignment/>
    </xf>
    <xf numFmtId="169" fontId="9" fillId="0" borderId="4" xfId="0" applyNumberFormat="1" applyFont="1" applyFill="1" applyBorder="1" applyAlignment="1">
      <alignment/>
    </xf>
    <xf numFmtId="164" fontId="9" fillId="0" borderId="5" xfId="0" applyFont="1" applyBorder="1" applyAlignment="1">
      <alignment horizontal="center" vertical="center" wrapText="1"/>
    </xf>
    <xf numFmtId="164" fontId="9" fillId="0" borderId="5" xfId="0" applyFont="1" applyBorder="1" applyAlignment="1">
      <alignment vertical="top"/>
    </xf>
    <xf numFmtId="164" fontId="9" fillId="0" borderId="5" xfId="0" applyFont="1" applyFill="1" applyBorder="1" applyAlignment="1">
      <alignment/>
    </xf>
    <xf numFmtId="169" fontId="9" fillId="0" borderId="5" xfId="0" applyNumberFormat="1" applyFont="1" applyFill="1" applyBorder="1" applyAlignment="1">
      <alignment/>
    </xf>
    <xf numFmtId="164" fontId="9" fillId="0" borderId="4" xfId="0" applyFont="1" applyBorder="1" applyAlignment="1">
      <alignment horizontal="center" vertical="center" wrapText="1"/>
    </xf>
    <xf numFmtId="164" fontId="10" fillId="0" borderId="0" xfId="0" applyFont="1" applyBorder="1" applyAlignment="1">
      <alignment horizontal="center" vertical="center"/>
    </xf>
    <xf numFmtId="166" fontId="11" fillId="0" borderId="0" xfId="0" applyNumberFormat="1" applyFont="1" applyAlignment="1" applyProtection="1">
      <alignment horizontal="center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uro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16"/>
  <sheetViews>
    <sheetView tabSelected="1" workbookViewId="0" topLeftCell="A1">
      <pane ySplit="4" topLeftCell="A6" activePane="bottomLeft" state="frozen"/>
      <selection pane="topLeft" activeCell="A1" sqref="A1"/>
      <selection pane="bottomLeft" activeCell="I25" sqref="I25"/>
    </sheetView>
  </sheetViews>
  <sheetFormatPr defaultColWidth="11.00390625" defaultRowHeight="12.75" zeroHeight="1"/>
  <cols>
    <col min="1" max="1" width="29.00390625" style="1" customWidth="1"/>
    <col min="2" max="2" width="25.625" style="2" customWidth="1"/>
    <col min="3" max="3" width="10.875" style="2" customWidth="1"/>
    <col min="4" max="8" width="0" style="2" hidden="1" customWidth="1"/>
    <col min="9" max="9" width="9.00390625" style="2" customWidth="1"/>
    <col min="10" max="11" width="0" style="2" hidden="1" customWidth="1"/>
    <col min="12" max="16384" width="11.375" style="2" customWidth="1"/>
  </cols>
  <sheetData>
    <row r="1" spans="1:11" ht="12.75" customHeight="1" hidden="1">
      <c r="A1" s="3" t="s">
        <v>0</v>
      </c>
      <c r="B1" s="3"/>
      <c r="C1" s="4">
        <v>3.25</v>
      </c>
      <c r="D1" s="5">
        <f>IF(C1&lt;2.1,"Prix &lt; 2,10€ !",IF(C1&gt;5.5,"Prix &gt; 5,50€ !",""))</f>
      </c>
      <c r="E1" s="6">
        <f>IF(D1="",C1,"")</f>
        <v>3.25</v>
      </c>
      <c r="F1" s="5"/>
      <c r="G1" s="5"/>
      <c r="H1" s="5"/>
      <c r="I1" s="5"/>
      <c r="J1" s="2" t="s">
        <v>1</v>
      </c>
      <c r="K1" s="7" t="e">
        <f>#REF!</f>
        <v>#REF!</v>
      </c>
    </row>
    <row r="2" spans="1:11" ht="12.75" customHeight="1" hidden="1">
      <c r="A2" s="3" t="s">
        <v>2</v>
      </c>
      <c r="B2" s="3"/>
      <c r="C2" s="8">
        <v>8</v>
      </c>
      <c r="D2" s="5">
        <f>IF(C2&lt;0,"Nombre négatif !",IF(C2&gt;12,"Nombre &gt; 12 !",""))</f>
      </c>
      <c r="E2" s="5">
        <f>IF(D2="",C2,"")</f>
        <v>8</v>
      </c>
      <c r="F2" s="5"/>
      <c r="G2" s="5"/>
      <c r="H2" s="9" t="s">
        <v>3</v>
      </c>
      <c r="I2" s="10">
        <f>ntc*I3</f>
        <v>280</v>
      </c>
      <c r="J2" s="11" t="s">
        <v>4</v>
      </c>
      <c r="K2" s="12">
        <f>SUM(K8:K114)</f>
        <v>627.09</v>
      </c>
    </row>
    <row r="3" spans="1:11" ht="12.75" customHeight="1" hidden="1">
      <c r="A3" s="3" t="s">
        <v>5</v>
      </c>
      <c r="B3" s="3"/>
      <c r="C3" s="8">
        <v>11</v>
      </c>
      <c r="D3" s="5">
        <f>IF(C3&lt;0,"Taux négatif !","")</f>
      </c>
      <c r="E3" s="5">
        <f>IF(D3="",C3,"")</f>
        <v>11</v>
      </c>
      <c r="F3" s="5"/>
      <c r="G3" s="5"/>
      <c r="H3" s="5" t="s">
        <v>6</v>
      </c>
      <c r="I3" s="13">
        <f>SUM(J8:J114)</f>
        <v>35</v>
      </c>
      <c r="J3" s="14" t="s">
        <v>7</v>
      </c>
      <c r="K3" s="15" t="e">
        <f>K2-K1</f>
        <v>#REF!</v>
      </c>
    </row>
    <row r="4" spans="1:11" ht="12.75" customHeight="1" hidden="1">
      <c r="A4" s="3"/>
      <c r="B4" s="3"/>
      <c r="C4" s="16"/>
      <c r="D4" s="17"/>
      <c r="E4" s="17"/>
      <c r="F4" s="18"/>
      <c r="G4" s="18"/>
      <c r="H4" s="17"/>
      <c r="I4" s="19"/>
      <c r="J4" s="20"/>
      <c r="K4" s="21"/>
    </row>
    <row r="5" spans="1:11" s="23" customFormat="1" ht="12.75" customHeight="1" hidden="1">
      <c r="A5" s="22"/>
      <c r="B5" s="22"/>
      <c r="C5" s="22"/>
      <c r="D5" s="22"/>
      <c r="E5" s="22"/>
      <c r="F5" s="22"/>
      <c r="G5" s="22"/>
      <c r="H5" s="22"/>
      <c r="I5" s="22"/>
      <c r="J5" s="22" t="s">
        <v>8</v>
      </c>
      <c r="K5" s="22" t="s">
        <v>9</v>
      </c>
    </row>
    <row r="6" spans="1:11" ht="37.5" customHeight="1">
      <c r="A6" s="24" t="s">
        <v>10</v>
      </c>
      <c r="B6" s="24"/>
      <c r="C6" s="24"/>
      <c r="D6" s="24"/>
      <c r="E6" s="24"/>
      <c r="F6" s="24"/>
      <c r="G6" s="24"/>
      <c r="H6" s="24"/>
      <c r="I6" s="24"/>
      <c r="J6" s="25"/>
      <c r="K6" s="25"/>
    </row>
    <row r="7" spans="1:11" ht="37.5" customHeight="1">
      <c r="A7" s="26" t="s">
        <v>11</v>
      </c>
      <c r="B7" s="26" t="s">
        <v>12</v>
      </c>
      <c r="C7" s="27" t="s">
        <v>13</v>
      </c>
      <c r="D7" s="25" t="s">
        <v>14</v>
      </c>
      <c r="E7" s="25" t="s">
        <v>15</v>
      </c>
      <c r="F7" s="25" t="s">
        <v>16</v>
      </c>
      <c r="G7" s="25" t="s">
        <v>17</v>
      </c>
      <c r="H7" s="25" t="s">
        <v>18</v>
      </c>
      <c r="I7" s="27" t="s">
        <v>19</v>
      </c>
      <c r="J7" s="25"/>
      <c r="K7" s="25"/>
    </row>
    <row r="8" spans="1:11" ht="11.25" customHeight="1">
      <c r="A8" s="28" t="s">
        <v>20</v>
      </c>
      <c r="B8" s="29" t="s">
        <v>21</v>
      </c>
      <c r="C8" s="30">
        <v>1058</v>
      </c>
      <c r="D8" s="31">
        <v>288.25</v>
      </c>
      <c r="E8" s="31">
        <f aca="true" t="shared" si="0" ref="E8:E41">put*ntc</f>
        <v>26</v>
      </c>
      <c r="F8" s="31">
        <f>ROUND(D8*tps/100,2)</f>
        <v>31.71</v>
      </c>
      <c r="G8" s="31">
        <f>D8+E8+F8</f>
        <v>345.96</v>
      </c>
      <c r="H8" s="32">
        <f>I8-(D8+E8)</f>
        <v>40.75</v>
      </c>
      <c r="I8" s="33">
        <v>355</v>
      </c>
      <c r="J8" s="34"/>
      <c r="K8" s="35">
        <f>H8*J8</f>
        <v>0</v>
      </c>
    </row>
    <row r="9" spans="1:11" ht="14.25">
      <c r="A9" s="28"/>
      <c r="B9" s="29" t="s">
        <v>22</v>
      </c>
      <c r="C9" s="30">
        <v>1004</v>
      </c>
      <c r="D9" s="31">
        <v>271.57</v>
      </c>
      <c r="E9" s="31">
        <f t="shared" si="0"/>
        <v>26</v>
      </c>
      <c r="F9" s="31">
        <f>ROUND(D9*tps/100,2)</f>
        <v>29.87</v>
      </c>
      <c r="G9" s="31">
        <f>D9+E9+F9</f>
        <v>327.44</v>
      </c>
      <c r="H9" s="32">
        <f>I9-(D9+E9)</f>
        <v>38.43000000000001</v>
      </c>
      <c r="I9" s="33">
        <v>336</v>
      </c>
      <c r="J9" s="34"/>
      <c r="K9" s="35">
        <f>H9*J9</f>
        <v>0</v>
      </c>
    </row>
    <row r="10" spans="1:11" ht="14.25">
      <c r="A10" s="28"/>
      <c r="B10" s="29" t="s">
        <v>23</v>
      </c>
      <c r="C10" s="30">
        <v>963</v>
      </c>
      <c r="D10" s="31">
        <v>258.9</v>
      </c>
      <c r="E10" s="31">
        <f t="shared" si="0"/>
        <v>26</v>
      </c>
      <c r="F10" s="31">
        <f>ROUND(D10*tps/100,2)</f>
        <v>28.48</v>
      </c>
      <c r="G10" s="31">
        <f>D10+E10+F10</f>
        <v>313.38</v>
      </c>
      <c r="H10" s="32">
        <f>I10-(D10+E10)</f>
        <v>37.10000000000002</v>
      </c>
      <c r="I10" s="33">
        <v>322</v>
      </c>
      <c r="J10" s="34"/>
      <c r="K10" s="35">
        <f>H10*J10</f>
        <v>0</v>
      </c>
    </row>
    <row r="11" spans="1:11" ht="14.25">
      <c r="A11" s="28"/>
      <c r="B11" s="29" t="s">
        <v>24</v>
      </c>
      <c r="C11" s="30">
        <v>963</v>
      </c>
      <c r="D11" s="31">
        <v>258.9</v>
      </c>
      <c r="E11" s="31">
        <f t="shared" si="0"/>
        <v>26</v>
      </c>
      <c r="F11" s="31">
        <f>ROUND(D11*tps/100,2)</f>
        <v>28.48</v>
      </c>
      <c r="G11" s="31">
        <f>D11+E11+F11</f>
        <v>313.38</v>
      </c>
      <c r="H11" s="32">
        <f>I11-(D11+E11)</f>
        <v>37.10000000000002</v>
      </c>
      <c r="I11" s="33">
        <v>322</v>
      </c>
      <c r="J11" s="34"/>
      <c r="K11" s="35">
        <f>H11*J11</f>
        <v>0</v>
      </c>
    </row>
    <row r="12" spans="1:11" ht="14.25">
      <c r="A12" s="28"/>
      <c r="B12" s="29" t="s">
        <v>25</v>
      </c>
      <c r="C12" s="30">
        <v>916</v>
      </c>
      <c r="D12" s="31">
        <v>244.38</v>
      </c>
      <c r="E12" s="31">
        <f t="shared" si="0"/>
        <v>26</v>
      </c>
      <c r="F12" s="31">
        <f>ROUND(D12*tps/100,2)</f>
        <v>26.88</v>
      </c>
      <c r="G12" s="31">
        <f>D12+E12+F12</f>
        <v>297.26</v>
      </c>
      <c r="H12" s="32">
        <f>I12-(D12+E12)</f>
        <v>35.620000000000005</v>
      </c>
      <c r="I12" s="33">
        <v>306</v>
      </c>
      <c r="J12" s="34"/>
      <c r="K12" s="35">
        <f>H12*J12</f>
        <v>0</v>
      </c>
    </row>
    <row r="13" spans="1:11" ht="14.25">
      <c r="A13" s="28"/>
      <c r="B13" s="29" t="s">
        <v>26</v>
      </c>
      <c r="C13" s="30">
        <v>881</v>
      </c>
      <c r="D13" s="31">
        <v>233.57</v>
      </c>
      <c r="E13" s="31">
        <f t="shared" si="0"/>
        <v>26</v>
      </c>
      <c r="F13" s="31">
        <f>ROUND(D13*tps/100,2)</f>
        <v>25.69</v>
      </c>
      <c r="G13" s="31">
        <f>D13+E13+F13</f>
        <v>285.26</v>
      </c>
      <c r="H13" s="32">
        <f>I13-(D13+E13)</f>
        <v>34.43000000000001</v>
      </c>
      <c r="I13" s="33">
        <v>294</v>
      </c>
      <c r="J13" s="34">
        <v>2</v>
      </c>
      <c r="K13" s="35">
        <f>H13*J13</f>
        <v>68.86000000000001</v>
      </c>
    </row>
    <row r="14" spans="1:11" ht="14.25">
      <c r="A14" s="28"/>
      <c r="B14" s="36" t="s">
        <v>27</v>
      </c>
      <c r="C14" s="30">
        <v>821</v>
      </c>
      <c r="D14" s="31">
        <v>215.03</v>
      </c>
      <c r="E14" s="31">
        <f t="shared" si="0"/>
        <v>26</v>
      </c>
      <c r="F14" s="31">
        <f>ROUND(D14*tps/100,2)</f>
        <v>23.65</v>
      </c>
      <c r="G14" s="31">
        <f>D14+E14+F14</f>
        <v>264.68</v>
      </c>
      <c r="H14" s="32">
        <f>I14-(D14+E14)</f>
        <v>31.97</v>
      </c>
      <c r="I14" s="33">
        <v>273</v>
      </c>
      <c r="J14" s="34"/>
      <c r="K14" s="35">
        <f>H14*J14</f>
        <v>0</v>
      </c>
    </row>
    <row r="15" spans="1:11" ht="14.25">
      <c r="A15" s="37" t="s">
        <v>28</v>
      </c>
      <c r="B15" s="38" t="s">
        <v>29</v>
      </c>
      <c r="C15" s="30">
        <v>798</v>
      </c>
      <c r="D15" s="31">
        <v>207.93</v>
      </c>
      <c r="E15" s="31">
        <f t="shared" si="0"/>
        <v>26</v>
      </c>
      <c r="F15" s="31">
        <f>ROUND(D15*tps/100,2)</f>
        <v>22.87</v>
      </c>
      <c r="G15" s="31">
        <f>D15+E15+F15</f>
        <v>256.8</v>
      </c>
      <c r="H15" s="32">
        <f>I15-(D15+E15)</f>
        <v>31.069999999999993</v>
      </c>
      <c r="I15" s="33">
        <v>265</v>
      </c>
      <c r="J15" s="34">
        <v>3</v>
      </c>
      <c r="K15" s="35">
        <f>H15*J15</f>
        <v>93.20999999999998</v>
      </c>
    </row>
    <row r="16" spans="1:11" ht="14.25">
      <c r="A16" s="37"/>
      <c r="B16" s="38" t="s">
        <v>30</v>
      </c>
      <c r="C16" s="30">
        <v>746</v>
      </c>
      <c r="D16" s="31">
        <v>191.86</v>
      </c>
      <c r="E16" s="31">
        <f t="shared" si="0"/>
        <v>26</v>
      </c>
      <c r="F16" s="31">
        <f>ROUND(D16*tps/100,2)</f>
        <v>21.1</v>
      </c>
      <c r="G16" s="31">
        <f>D16+E16+F16</f>
        <v>238.96</v>
      </c>
      <c r="H16" s="32">
        <f>I16-(D16+E16)</f>
        <v>29.139999999999986</v>
      </c>
      <c r="I16" s="33">
        <v>247</v>
      </c>
      <c r="J16" s="34"/>
      <c r="K16" s="35">
        <f>H16*J16</f>
        <v>0</v>
      </c>
    </row>
    <row r="17" spans="1:11" ht="14.25">
      <c r="A17" s="37"/>
      <c r="B17" s="38" t="s">
        <v>31</v>
      </c>
      <c r="C17" s="39">
        <v>706</v>
      </c>
      <c r="D17" s="31">
        <v>179.51</v>
      </c>
      <c r="E17" s="31">
        <f t="shared" si="0"/>
        <v>26</v>
      </c>
      <c r="F17" s="31">
        <f>ROUND(D17*tps/100,2)</f>
        <v>19.75</v>
      </c>
      <c r="G17" s="31">
        <f>D17+E17+F17</f>
        <v>225.26</v>
      </c>
      <c r="H17" s="32">
        <f>I17-(D17+E17)</f>
        <v>27.49000000000001</v>
      </c>
      <c r="I17" s="40">
        <v>233</v>
      </c>
      <c r="J17" s="34"/>
      <c r="K17" s="35">
        <f>H17*J17</f>
        <v>0</v>
      </c>
    </row>
    <row r="18" spans="1:11" ht="14.25">
      <c r="A18" s="37" t="s">
        <v>32</v>
      </c>
      <c r="B18" s="38" t="s">
        <v>33</v>
      </c>
      <c r="C18" s="39">
        <v>734</v>
      </c>
      <c r="D18" s="31">
        <v>188.16</v>
      </c>
      <c r="E18" s="31">
        <f t="shared" si="0"/>
        <v>26</v>
      </c>
      <c r="F18" s="31">
        <f>ROUND(D18*tps/100,2)</f>
        <v>20.7</v>
      </c>
      <c r="G18" s="31">
        <f>D18+E18+F18</f>
        <v>234.85999999999999</v>
      </c>
      <c r="H18" s="32">
        <f>I18-(D18+E18)</f>
        <v>28.840000000000003</v>
      </c>
      <c r="I18" s="40">
        <v>243</v>
      </c>
      <c r="J18" s="34"/>
      <c r="K18" s="35">
        <f>H18*J18</f>
        <v>0</v>
      </c>
    </row>
    <row r="19" spans="1:11" ht="14.25">
      <c r="A19" s="37"/>
      <c r="B19" s="38" t="s">
        <v>34</v>
      </c>
      <c r="C19" s="39">
        <v>706</v>
      </c>
      <c r="D19" s="31">
        <v>179.51</v>
      </c>
      <c r="E19" s="31">
        <f t="shared" si="0"/>
        <v>26</v>
      </c>
      <c r="F19" s="31">
        <f>ROUND(D19*tps/100,2)</f>
        <v>19.75</v>
      </c>
      <c r="G19" s="31">
        <f>D19+E19+F19</f>
        <v>225.26</v>
      </c>
      <c r="H19" s="32">
        <f>I19-(D19+E19)</f>
        <v>27.49000000000001</v>
      </c>
      <c r="I19" s="40">
        <v>233</v>
      </c>
      <c r="J19" s="34"/>
      <c r="K19" s="35">
        <f>H19*J19</f>
        <v>0</v>
      </c>
    </row>
    <row r="20" spans="1:11" ht="14.25">
      <c r="A20" s="37"/>
      <c r="B20" s="38" t="s">
        <v>35</v>
      </c>
      <c r="C20" s="39">
        <v>673</v>
      </c>
      <c r="D20" s="31">
        <v>169.31</v>
      </c>
      <c r="E20" s="31">
        <f t="shared" si="0"/>
        <v>26</v>
      </c>
      <c r="F20" s="31">
        <f>ROUND(D20*tps/100,2)</f>
        <v>18.62</v>
      </c>
      <c r="G20" s="31">
        <f>D20+E20+F20</f>
        <v>213.93</v>
      </c>
      <c r="H20" s="32">
        <f>I20-(D20+E20)</f>
        <v>26.689999999999998</v>
      </c>
      <c r="I20" s="40">
        <v>222</v>
      </c>
      <c r="J20" s="34">
        <v>2</v>
      </c>
      <c r="K20" s="35">
        <f>H20*J20</f>
        <v>53.379999999999995</v>
      </c>
    </row>
    <row r="21" spans="1:11" ht="14.25">
      <c r="A21" s="37"/>
      <c r="B21" s="38" t="s">
        <v>36</v>
      </c>
      <c r="C21" s="30">
        <v>642</v>
      </c>
      <c r="D21" s="31">
        <v>159.74</v>
      </c>
      <c r="E21" s="31">
        <f t="shared" si="0"/>
        <v>26</v>
      </c>
      <c r="F21" s="31">
        <f>ROUND(D21*tps/100,2)</f>
        <v>17.57</v>
      </c>
      <c r="G21" s="31">
        <f>D21+E21+F21</f>
        <v>203.31</v>
      </c>
      <c r="H21" s="32">
        <f>I21-(D21+E21)</f>
        <v>25.25999999999999</v>
      </c>
      <c r="I21" s="33">
        <v>211</v>
      </c>
      <c r="J21" s="34">
        <v>1</v>
      </c>
      <c r="K21" s="35">
        <f>H21*J21</f>
        <v>25.25999999999999</v>
      </c>
    </row>
    <row r="22" spans="1:11" ht="14.25">
      <c r="A22" s="41" t="s">
        <v>37</v>
      </c>
      <c r="B22" s="38" t="s">
        <v>38</v>
      </c>
      <c r="C22" s="30">
        <v>658</v>
      </c>
      <c r="D22" s="31">
        <v>164.68</v>
      </c>
      <c r="E22" s="31">
        <f t="shared" si="0"/>
        <v>26</v>
      </c>
      <c r="F22" s="31">
        <f>ROUND(D22*tps/100,2)</f>
        <v>18.11</v>
      </c>
      <c r="G22" s="31">
        <f>D22+E22+F22</f>
        <v>208.79000000000002</v>
      </c>
      <c r="H22" s="32">
        <f>I22-(D22+E22)</f>
        <v>26.319999999999993</v>
      </c>
      <c r="I22" s="33">
        <v>217</v>
      </c>
      <c r="J22" s="34"/>
      <c r="K22" s="35">
        <f>H22*J22</f>
        <v>0</v>
      </c>
    </row>
    <row r="23" spans="1:11" ht="14.25">
      <c r="A23" s="41"/>
      <c r="B23" s="38" t="s">
        <v>39</v>
      </c>
      <c r="C23" s="30">
        <v>626</v>
      </c>
      <c r="D23" s="31">
        <v>154.79</v>
      </c>
      <c r="E23" s="31">
        <f t="shared" si="0"/>
        <v>26</v>
      </c>
      <c r="F23" s="31">
        <f>ROUND(D23*tps/100,2)</f>
        <v>17.03</v>
      </c>
      <c r="G23" s="31">
        <f>D23+E23+F23</f>
        <v>197.82</v>
      </c>
      <c r="H23" s="32">
        <f>I23-(D23+E23)</f>
        <v>25.210000000000008</v>
      </c>
      <c r="I23" s="33">
        <v>206</v>
      </c>
      <c r="J23" s="34"/>
      <c r="K23" s="35">
        <f>H23*J23</f>
        <v>0</v>
      </c>
    </row>
    <row r="24" spans="1:11" ht="14.25">
      <c r="A24" s="41"/>
      <c r="B24" s="38" t="s">
        <v>40</v>
      </c>
      <c r="C24" s="30">
        <v>584</v>
      </c>
      <c r="D24" s="31">
        <v>141.82</v>
      </c>
      <c r="E24" s="31">
        <f t="shared" si="0"/>
        <v>26</v>
      </c>
      <c r="F24" s="31">
        <f>ROUND(D24*tps/100,2)</f>
        <v>15.6</v>
      </c>
      <c r="G24" s="31">
        <f>D24+E24+F24</f>
        <v>183.42</v>
      </c>
      <c r="H24" s="32">
        <f>I24-(D24+E24)</f>
        <v>21.180000000000007</v>
      </c>
      <c r="I24" s="33">
        <v>189</v>
      </c>
      <c r="J24" s="34">
        <v>1</v>
      </c>
      <c r="K24" s="35">
        <f>H24*J24</f>
        <v>21.180000000000007</v>
      </c>
    </row>
    <row r="25" spans="1:11" ht="14.25">
      <c r="A25" s="41"/>
      <c r="B25" s="38" t="s">
        <v>41</v>
      </c>
      <c r="C25" s="30">
        <v>545</v>
      </c>
      <c r="D25" s="31">
        <v>129.77</v>
      </c>
      <c r="E25" s="31">
        <f t="shared" si="0"/>
        <v>26</v>
      </c>
      <c r="F25" s="31">
        <f>ROUND(D25*tps/100,2)</f>
        <v>14.27</v>
      </c>
      <c r="G25" s="31">
        <f>D25+E25+F25</f>
        <v>170.04000000000002</v>
      </c>
      <c r="H25" s="32">
        <f>I25-(D25+E25)</f>
        <v>20.22999999999999</v>
      </c>
      <c r="I25" s="33">
        <v>176</v>
      </c>
      <c r="J25" s="34">
        <v>2</v>
      </c>
      <c r="K25" s="35">
        <f>H25*J25</f>
        <v>40.45999999999998</v>
      </c>
    </row>
    <row r="26" spans="1:11" ht="14.25">
      <c r="A26" s="41"/>
      <c r="B26" s="38" t="s">
        <v>42</v>
      </c>
      <c r="C26" s="30">
        <v>524</v>
      </c>
      <c r="D26" s="31">
        <v>123.28</v>
      </c>
      <c r="E26" s="31">
        <f t="shared" si="0"/>
        <v>26</v>
      </c>
      <c r="F26" s="31">
        <f>ROUND(D26*tps/100,2)</f>
        <v>13.56</v>
      </c>
      <c r="G26" s="31">
        <f>D26+E26+F26</f>
        <v>162.84</v>
      </c>
      <c r="H26" s="32">
        <f>I26-(D26+E26)</f>
        <v>18.72</v>
      </c>
      <c r="I26" s="33">
        <v>168</v>
      </c>
      <c r="J26" s="34">
        <v>2</v>
      </c>
      <c r="K26" s="35">
        <f>H26*J26</f>
        <v>37.44</v>
      </c>
    </row>
    <row r="27" spans="1:11" ht="14.25">
      <c r="A27" s="41"/>
      <c r="B27" s="38" t="s">
        <v>43</v>
      </c>
      <c r="C27" s="30">
        <v>496</v>
      </c>
      <c r="D27" s="31">
        <v>114.63</v>
      </c>
      <c r="E27" s="31">
        <f t="shared" si="0"/>
        <v>26</v>
      </c>
      <c r="F27" s="31">
        <f>ROUND(D27*tps/100,2)</f>
        <v>12.61</v>
      </c>
      <c r="G27" s="31">
        <f>D27+E27+F27</f>
        <v>153.24</v>
      </c>
      <c r="H27" s="32">
        <f>I27-(D27+E27)</f>
        <v>18.370000000000005</v>
      </c>
      <c r="I27" s="33">
        <v>159</v>
      </c>
      <c r="J27" s="34">
        <v>1</v>
      </c>
      <c r="K27" s="35">
        <f>H27*J27</f>
        <v>18.370000000000005</v>
      </c>
    </row>
    <row r="28" spans="1:11" ht="14.25">
      <c r="A28" s="41"/>
      <c r="B28" s="38" t="s">
        <v>44</v>
      </c>
      <c r="C28" s="30">
        <v>461</v>
      </c>
      <c r="D28" s="31">
        <v>103.82</v>
      </c>
      <c r="E28" s="31">
        <f t="shared" si="0"/>
        <v>26</v>
      </c>
      <c r="F28" s="31">
        <f>ROUND(D28*tps/100,2)</f>
        <v>11.42</v>
      </c>
      <c r="G28" s="31">
        <f>D28+E28+F28</f>
        <v>141.23999999999998</v>
      </c>
      <c r="H28" s="32">
        <f>I28-(D28+E28)</f>
        <v>17.180000000000007</v>
      </c>
      <c r="I28" s="33">
        <v>147</v>
      </c>
      <c r="J28" s="34"/>
      <c r="K28" s="35">
        <f>H28*J28</f>
        <v>0</v>
      </c>
    </row>
    <row r="29" spans="1:11" ht="14.25">
      <c r="A29" s="41"/>
      <c r="B29" s="38" t="s">
        <v>45</v>
      </c>
      <c r="C29" s="30">
        <v>431</v>
      </c>
      <c r="D29" s="31">
        <v>94.55</v>
      </c>
      <c r="E29" s="31">
        <f t="shared" si="0"/>
        <v>26</v>
      </c>
      <c r="F29" s="31">
        <f>ROUND(D29*tps/100,2)</f>
        <v>10.4</v>
      </c>
      <c r="G29" s="31">
        <f>D29+E29+F29</f>
        <v>130.95</v>
      </c>
      <c r="H29" s="32">
        <f>I29-(D29+E29)</f>
        <v>15.450000000000003</v>
      </c>
      <c r="I29" s="33">
        <v>136</v>
      </c>
      <c r="J29" s="34"/>
      <c r="K29" s="35">
        <f>H29*J29</f>
        <v>0</v>
      </c>
    </row>
    <row r="30" spans="1:11" ht="14.25">
      <c r="A30" s="41"/>
      <c r="B30" s="38" t="s">
        <v>46</v>
      </c>
      <c r="C30" s="30">
        <v>408</v>
      </c>
      <c r="D30" s="31">
        <v>87.44</v>
      </c>
      <c r="E30" s="31">
        <f t="shared" si="0"/>
        <v>26</v>
      </c>
      <c r="F30" s="31">
        <f>ROUND(D30*tps/100,2)</f>
        <v>9.62</v>
      </c>
      <c r="G30" s="31">
        <f>D30+E30+F30</f>
        <v>123.06</v>
      </c>
      <c r="H30" s="32">
        <f>I30-(D30+E30)</f>
        <v>14.560000000000002</v>
      </c>
      <c r="I30" s="33">
        <v>128</v>
      </c>
      <c r="J30" s="34">
        <v>2</v>
      </c>
      <c r="K30" s="35">
        <f>H30*J30</f>
        <v>29.120000000000005</v>
      </c>
    </row>
    <row r="31" spans="1:11" ht="14.25">
      <c r="A31" s="41"/>
      <c r="B31" s="38" t="s">
        <v>47</v>
      </c>
      <c r="C31" s="30">
        <v>389</v>
      </c>
      <c r="D31" s="31">
        <v>81.57</v>
      </c>
      <c r="E31" s="31">
        <f t="shared" si="0"/>
        <v>26</v>
      </c>
      <c r="F31" s="31">
        <f>ROUND(D31*tps/100,2)</f>
        <v>8.97</v>
      </c>
      <c r="G31" s="31">
        <f>D31+E31+F31</f>
        <v>116.53999999999999</v>
      </c>
      <c r="H31" s="32">
        <f>I31-(D31+E31)</f>
        <v>12.430000000000007</v>
      </c>
      <c r="I31" s="33">
        <v>120</v>
      </c>
      <c r="J31" s="34">
        <v>1</v>
      </c>
      <c r="K31" s="35">
        <f>H31*J31</f>
        <v>12.430000000000007</v>
      </c>
    </row>
    <row r="32" spans="1:11" ht="14.25">
      <c r="A32" s="41"/>
      <c r="B32" s="42" t="s">
        <v>48</v>
      </c>
      <c r="C32" s="43">
        <v>376</v>
      </c>
      <c r="D32" s="31">
        <v>77.56</v>
      </c>
      <c r="E32" s="31">
        <f t="shared" si="0"/>
        <v>26</v>
      </c>
      <c r="F32" s="31">
        <f>ROUND(D32*tps/100,2)</f>
        <v>8.53</v>
      </c>
      <c r="G32" s="31">
        <f>D32+E32+F32</f>
        <v>112.09</v>
      </c>
      <c r="H32" s="32">
        <f>I32-(D32+E32)</f>
        <v>11.439999999999998</v>
      </c>
      <c r="I32" s="44">
        <v>115</v>
      </c>
      <c r="J32" s="34">
        <v>1</v>
      </c>
      <c r="K32" s="35">
        <f>H32*J32</f>
        <v>11.439999999999998</v>
      </c>
    </row>
    <row r="33" spans="1:11" ht="37.5" customHeight="1">
      <c r="A33" s="24" t="s">
        <v>49</v>
      </c>
      <c r="B33" s="24"/>
      <c r="C33" s="24"/>
      <c r="D33" s="24"/>
      <c r="E33" s="24"/>
      <c r="F33" s="24"/>
      <c r="G33" s="24"/>
      <c r="H33" s="24"/>
      <c r="I33" s="24"/>
      <c r="J33" s="34"/>
      <c r="K33" s="35"/>
    </row>
    <row r="34" spans="1:11" ht="57">
      <c r="A34" s="26" t="s">
        <v>11</v>
      </c>
      <c r="B34" s="26" t="s">
        <v>12</v>
      </c>
      <c r="C34" s="27" t="s">
        <v>13</v>
      </c>
      <c r="D34" s="25" t="s">
        <v>14</v>
      </c>
      <c r="E34" s="25" t="s">
        <v>15</v>
      </c>
      <c r="F34" s="25" t="s">
        <v>16</v>
      </c>
      <c r="G34" s="25" t="s">
        <v>17</v>
      </c>
      <c r="H34" s="25" t="s">
        <v>18</v>
      </c>
      <c r="I34" s="27" t="s">
        <v>50</v>
      </c>
      <c r="J34" s="34"/>
      <c r="K34" s="35"/>
    </row>
    <row r="35" spans="1:11" ht="11.25" customHeight="1">
      <c r="A35" s="45" t="s">
        <v>51</v>
      </c>
      <c r="B35" s="46" t="s">
        <v>52</v>
      </c>
      <c r="C35" s="47">
        <v>562</v>
      </c>
      <c r="D35" s="31">
        <v>131.62</v>
      </c>
      <c r="E35" s="31">
        <f t="shared" si="0"/>
        <v>26</v>
      </c>
      <c r="F35" s="31">
        <f>ROUND(D35*tps/100,2)</f>
        <v>14.48</v>
      </c>
      <c r="G35" s="31">
        <f>D35+E35+F35</f>
        <v>172.1</v>
      </c>
      <c r="H35" s="32">
        <f>I35-(D35+E35)</f>
        <v>23.379999999999995</v>
      </c>
      <c r="I35" s="48">
        <v>181</v>
      </c>
      <c r="J35" s="34"/>
      <c r="K35" s="35">
        <f>H35*J35</f>
        <v>0</v>
      </c>
    </row>
    <row r="36" spans="1:11" ht="14.25">
      <c r="A36" s="45"/>
      <c r="B36" s="38" t="s">
        <v>53</v>
      </c>
      <c r="C36" s="30">
        <v>540</v>
      </c>
      <c r="D36" s="31">
        <v>126.68</v>
      </c>
      <c r="E36" s="31">
        <f t="shared" si="0"/>
        <v>26</v>
      </c>
      <c r="F36" s="31">
        <f>ROUND(D36*tps/100,2)</f>
        <v>13.93</v>
      </c>
      <c r="G36" s="31">
        <f>D36+E36+F36</f>
        <v>166.61</v>
      </c>
      <c r="H36" s="32">
        <f>I36-(D36+E36)</f>
        <v>21.319999999999993</v>
      </c>
      <c r="I36" s="33">
        <v>174</v>
      </c>
      <c r="J36" s="34"/>
      <c r="K36" s="35">
        <f>H36*J36</f>
        <v>0</v>
      </c>
    </row>
    <row r="37" spans="1:11" ht="14.25">
      <c r="A37" s="45"/>
      <c r="B37" s="38" t="s">
        <v>54</v>
      </c>
      <c r="C37" s="30">
        <v>519</v>
      </c>
      <c r="D37" s="31">
        <v>121.74</v>
      </c>
      <c r="E37" s="31">
        <f t="shared" si="0"/>
        <v>26</v>
      </c>
      <c r="F37" s="31">
        <f>ROUND(D37*tps/100,2)</f>
        <v>13.39</v>
      </c>
      <c r="G37" s="31">
        <f>D37+E37+F37</f>
        <v>161.13</v>
      </c>
      <c r="H37" s="32">
        <f>I37-(D37+E37)</f>
        <v>19.25999999999999</v>
      </c>
      <c r="I37" s="33">
        <v>167</v>
      </c>
      <c r="J37" s="34"/>
      <c r="K37" s="35">
        <f>H37*J37</f>
        <v>0</v>
      </c>
    </row>
    <row r="38" spans="1:11" ht="14.25">
      <c r="A38" s="45"/>
      <c r="B38" s="38" t="s">
        <v>55</v>
      </c>
      <c r="C38" s="30">
        <v>494</v>
      </c>
      <c r="D38" s="31">
        <v>114.01</v>
      </c>
      <c r="E38" s="31">
        <f t="shared" si="0"/>
        <v>26</v>
      </c>
      <c r="F38" s="31">
        <f>ROUND(D38*tps/100,2)</f>
        <v>12.54</v>
      </c>
      <c r="G38" s="31">
        <f>D38+E38+F38</f>
        <v>152.54999999999998</v>
      </c>
      <c r="H38" s="32">
        <f>I38-(D38+E38)</f>
        <v>17.99000000000001</v>
      </c>
      <c r="I38" s="33">
        <v>158</v>
      </c>
      <c r="J38" s="34">
        <v>1</v>
      </c>
      <c r="K38" s="35">
        <f>H38*J38</f>
        <v>17.99000000000001</v>
      </c>
    </row>
    <row r="39" spans="1:11" ht="14.25">
      <c r="A39" s="45"/>
      <c r="B39" s="38" t="s">
        <v>56</v>
      </c>
      <c r="C39" s="30">
        <v>471</v>
      </c>
      <c r="D39" s="31">
        <v>106.91</v>
      </c>
      <c r="E39" s="31">
        <f t="shared" si="0"/>
        <v>26</v>
      </c>
      <c r="F39" s="31">
        <f>ROUND(D39*tps/100,2)</f>
        <v>11.76</v>
      </c>
      <c r="G39" s="31">
        <f>D39+E39+F39</f>
        <v>144.67</v>
      </c>
      <c r="H39" s="32">
        <f>I39-(D39+E39)</f>
        <v>17.090000000000003</v>
      </c>
      <c r="I39" s="33">
        <v>150</v>
      </c>
      <c r="J39" s="34"/>
      <c r="K39" s="35">
        <f>H39*J39</f>
        <v>0</v>
      </c>
    </row>
    <row r="40" spans="1:11" ht="14.25">
      <c r="A40" s="45"/>
      <c r="B40" s="38" t="s">
        <v>57</v>
      </c>
      <c r="C40" s="30">
        <v>449</v>
      </c>
      <c r="D40" s="31">
        <v>100.11</v>
      </c>
      <c r="E40" s="31">
        <f t="shared" si="0"/>
        <v>26</v>
      </c>
      <c r="F40" s="31">
        <f>ROUND(D40*tps/100,2)</f>
        <v>11.01</v>
      </c>
      <c r="G40" s="31">
        <f>D40+E40+F40</f>
        <v>137.12</v>
      </c>
      <c r="H40" s="32">
        <f>I40-(D40+E40)</f>
        <v>15.89</v>
      </c>
      <c r="I40" s="33">
        <v>142</v>
      </c>
      <c r="J40" s="34">
        <v>2</v>
      </c>
      <c r="K40" s="35">
        <f>H40*J40</f>
        <v>31.78</v>
      </c>
    </row>
    <row r="41" spans="1:11" ht="14.25">
      <c r="A41" s="45"/>
      <c r="B41" s="38" t="s">
        <v>58</v>
      </c>
      <c r="C41" s="30">
        <v>428</v>
      </c>
      <c r="D41" s="31">
        <v>93.62</v>
      </c>
      <c r="E41" s="31">
        <f t="shared" si="0"/>
        <v>26</v>
      </c>
      <c r="F41" s="31">
        <f>ROUND(D41*tps/100,2)</f>
        <v>10.3</v>
      </c>
      <c r="G41" s="31">
        <f>D41+E41+F41</f>
        <v>129.92000000000002</v>
      </c>
      <c r="H41" s="32">
        <f>I41-(D41+E41)</f>
        <v>15.379999999999995</v>
      </c>
      <c r="I41" s="33">
        <v>135</v>
      </c>
      <c r="J41" s="34"/>
      <c r="K41" s="35">
        <f>H41*J41</f>
        <v>0</v>
      </c>
    </row>
    <row r="42" spans="1:11" ht="14.25">
      <c r="A42" s="45"/>
      <c r="B42" s="38" t="s">
        <v>59</v>
      </c>
      <c r="C42" s="30">
        <v>410</v>
      </c>
      <c r="D42" s="31">
        <v>88.06</v>
      </c>
      <c r="E42" s="31">
        <f aca="true" t="shared" si="1" ref="E42:E76">put*ntc</f>
        <v>26</v>
      </c>
      <c r="F42" s="31">
        <f>ROUND(D42*tps/100,2)</f>
        <v>9.69</v>
      </c>
      <c r="G42" s="31">
        <f>D42+E42+F42</f>
        <v>123.75</v>
      </c>
      <c r="H42" s="32">
        <f>I42-(D42+E42)</f>
        <v>14.939999999999998</v>
      </c>
      <c r="I42" s="33">
        <v>129</v>
      </c>
      <c r="J42" s="34"/>
      <c r="K42" s="35">
        <f>H42*J42</f>
        <v>0</v>
      </c>
    </row>
    <row r="43" spans="1:11" ht="14.25">
      <c r="A43" s="45"/>
      <c r="B43" s="38" t="s">
        <v>60</v>
      </c>
      <c r="C43" s="30">
        <v>395</v>
      </c>
      <c r="D43" s="31">
        <v>83.43</v>
      </c>
      <c r="E43" s="31">
        <f t="shared" si="1"/>
        <v>26</v>
      </c>
      <c r="F43" s="31">
        <f>ROUND(D43*tps/100,2)</f>
        <v>9.18</v>
      </c>
      <c r="G43" s="31">
        <f>D43+E43+F43</f>
        <v>118.61000000000001</v>
      </c>
      <c r="H43" s="32">
        <f>I43-(D43+E43)</f>
        <v>12.569999999999993</v>
      </c>
      <c r="I43" s="33">
        <v>122</v>
      </c>
      <c r="J43" s="34">
        <v>1</v>
      </c>
      <c r="K43" s="35">
        <f>H43*J43</f>
        <v>12.569999999999993</v>
      </c>
    </row>
    <row r="44" spans="1:11" ht="14.25">
      <c r="A44" s="45"/>
      <c r="B44" s="38" t="s">
        <v>61</v>
      </c>
      <c r="C44" s="30">
        <v>380</v>
      </c>
      <c r="D44" s="31">
        <v>78.79</v>
      </c>
      <c r="E44" s="31">
        <f t="shared" si="1"/>
        <v>26</v>
      </c>
      <c r="F44" s="31">
        <f>ROUND(D44*tps/100,2)</f>
        <v>8.67</v>
      </c>
      <c r="G44" s="31">
        <f>D44+E44+F44</f>
        <v>113.46000000000001</v>
      </c>
      <c r="H44" s="32">
        <f>I44-(D44+E44)</f>
        <v>12.209999999999994</v>
      </c>
      <c r="I44" s="33">
        <v>117</v>
      </c>
      <c r="J44" s="34">
        <v>1</v>
      </c>
      <c r="K44" s="35">
        <f>H44*J44</f>
        <v>12.209999999999994</v>
      </c>
    </row>
    <row r="45" spans="1:11" ht="14.25">
      <c r="A45" s="45"/>
      <c r="B45" s="38" t="s">
        <v>62</v>
      </c>
      <c r="C45" s="30">
        <v>365</v>
      </c>
      <c r="D45" s="31">
        <v>74.16</v>
      </c>
      <c r="E45" s="31">
        <f t="shared" si="1"/>
        <v>26</v>
      </c>
      <c r="F45" s="31">
        <f>ROUND(D45*tps/100,2)</f>
        <v>8.16</v>
      </c>
      <c r="G45" s="31">
        <f>D45+E45+F45</f>
        <v>108.32</v>
      </c>
      <c r="H45" s="32">
        <f>I45-(D45+E45)</f>
        <v>10.840000000000003</v>
      </c>
      <c r="I45" s="33">
        <v>111</v>
      </c>
      <c r="J45" s="34"/>
      <c r="K45" s="35">
        <f>H45*J45</f>
        <v>0</v>
      </c>
    </row>
    <row r="46" spans="1:11" ht="11.25" customHeight="1">
      <c r="A46" s="28" t="s">
        <v>63</v>
      </c>
      <c r="B46" s="38" t="s">
        <v>64</v>
      </c>
      <c r="C46" s="30">
        <v>515</v>
      </c>
      <c r="D46" s="31">
        <v>120.5</v>
      </c>
      <c r="E46" s="31">
        <f t="shared" si="1"/>
        <v>26</v>
      </c>
      <c r="F46" s="31">
        <f>ROUND(D46*tps/100,2)</f>
        <v>13.26</v>
      </c>
      <c r="G46" s="31">
        <f>D46+E46+F46</f>
        <v>159.76</v>
      </c>
      <c r="H46" s="32">
        <f>I46-(D46+E46)</f>
        <v>18.5</v>
      </c>
      <c r="I46" s="33">
        <v>165</v>
      </c>
      <c r="J46" s="34"/>
      <c r="K46" s="35">
        <f>H46*J46</f>
        <v>0</v>
      </c>
    </row>
    <row r="47" spans="1:11" ht="14.25">
      <c r="A47" s="28"/>
      <c r="B47" s="38" t="s">
        <v>65</v>
      </c>
      <c r="C47" s="30">
        <v>491</v>
      </c>
      <c r="D47" s="31">
        <v>113.09</v>
      </c>
      <c r="E47" s="31">
        <f t="shared" si="1"/>
        <v>26</v>
      </c>
      <c r="F47" s="31">
        <f>ROUND(D47*tps/100,2)</f>
        <v>12.44</v>
      </c>
      <c r="G47" s="31">
        <f>D47+E47+F47</f>
        <v>151.53</v>
      </c>
      <c r="H47" s="32">
        <f>I47-(D47+E47)</f>
        <v>17.909999999999997</v>
      </c>
      <c r="I47" s="33">
        <v>157</v>
      </c>
      <c r="J47" s="34"/>
      <c r="K47" s="35">
        <f>H47*J47</f>
        <v>0</v>
      </c>
    </row>
    <row r="48" spans="1:11" ht="14.25">
      <c r="A48" s="28"/>
      <c r="B48" s="38" t="s">
        <v>66</v>
      </c>
      <c r="C48" s="30">
        <v>468</v>
      </c>
      <c r="D48" s="31">
        <v>105.98</v>
      </c>
      <c r="E48" s="31">
        <f t="shared" si="1"/>
        <v>26</v>
      </c>
      <c r="F48" s="31">
        <f>ROUND(D48*tps/100,2)</f>
        <v>11.66</v>
      </c>
      <c r="G48" s="31">
        <f>D48+E48+F48</f>
        <v>143.64000000000001</v>
      </c>
      <c r="H48" s="32">
        <f>I48-(D48+E48)</f>
        <v>17.019999999999982</v>
      </c>
      <c r="I48" s="33">
        <v>149</v>
      </c>
      <c r="J48" s="34"/>
      <c r="K48" s="35">
        <f>H48*J48</f>
        <v>0</v>
      </c>
    </row>
    <row r="49" spans="1:11" ht="14.25">
      <c r="A49" s="28"/>
      <c r="B49" s="38" t="s">
        <v>67</v>
      </c>
      <c r="C49" s="30">
        <v>445</v>
      </c>
      <c r="D49" s="31">
        <v>98.88</v>
      </c>
      <c r="E49" s="31">
        <f t="shared" si="1"/>
        <v>26</v>
      </c>
      <c r="F49" s="31">
        <f>ROUND(D49*tps/100,2)</f>
        <v>10.88</v>
      </c>
      <c r="G49" s="31">
        <f>D49+E49+F49</f>
        <v>135.76</v>
      </c>
      <c r="H49" s="32">
        <f>I49-(D49+E49)</f>
        <v>16.120000000000005</v>
      </c>
      <c r="I49" s="33">
        <v>141</v>
      </c>
      <c r="J49" s="34"/>
      <c r="K49" s="35">
        <f>H49*J49</f>
        <v>0</v>
      </c>
    </row>
    <row r="50" spans="1:11" ht="14.25">
      <c r="A50" s="28"/>
      <c r="B50" s="38" t="s">
        <v>68</v>
      </c>
      <c r="C50" s="30">
        <v>425</v>
      </c>
      <c r="D50" s="31">
        <v>92.7</v>
      </c>
      <c r="E50" s="31">
        <f t="shared" si="1"/>
        <v>26</v>
      </c>
      <c r="F50" s="31">
        <f>ROUND(D50*tps/100,2)</f>
        <v>10.2</v>
      </c>
      <c r="G50" s="31">
        <f>D50+E50+F50</f>
        <v>128.9</v>
      </c>
      <c r="H50" s="32">
        <f>I50-(D50+E50)</f>
        <v>15.299999999999997</v>
      </c>
      <c r="I50" s="33">
        <v>134</v>
      </c>
      <c r="J50" s="34"/>
      <c r="K50" s="35">
        <f>H50*J50</f>
        <v>0</v>
      </c>
    </row>
    <row r="51" spans="1:11" ht="14.25">
      <c r="A51" s="28"/>
      <c r="B51" s="38" t="s">
        <v>69</v>
      </c>
      <c r="C51" s="30">
        <v>405</v>
      </c>
      <c r="D51" s="31">
        <v>86.52</v>
      </c>
      <c r="E51" s="31">
        <f t="shared" si="1"/>
        <v>26</v>
      </c>
      <c r="F51" s="31">
        <f>ROUND(D51*tps/100,2)</f>
        <v>9.52</v>
      </c>
      <c r="G51" s="31">
        <f>D51+E51+F51</f>
        <v>122.03999999999999</v>
      </c>
      <c r="H51" s="32">
        <f>I51-(D51+E51)</f>
        <v>14.480000000000004</v>
      </c>
      <c r="I51" s="33">
        <v>127</v>
      </c>
      <c r="J51" s="34"/>
      <c r="K51" s="35">
        <f>H51*J51</f>
        <v>0</v>
      </c>
    </row>
    <row r="52" spans="1:11" ht="14.25">
      <c r="A52" s="28"/>
      <c r="B52" s="38" t="s">
        <v>70</v>
      </c>
      <c r="C52" s="30">
        <v>390</v>
      </c>
      <c r="D52" s="31">
        <v>81.88</v>
      </c>
      <c r="E52" s="31">
        <f t="shared" si="1"/>
        <v>26</v>
      </c>
      <c r="F52" s="31">
        <f>ROUND(D52*tps/100,2)</f>
        <v>9.01</v>
      </c>
      <c r="G52" s="31">
        <f>D52+E52+F52</f>
        <v>116.89</v>
      </c>
      <c r="H52" s="32">
        <f>I52-(D52+E52)</f>
        <v>12.120000000000005</v>
      </c>
      <c r="I52" s="33">
        <v>120</v>
      </c>
      <c r="J52" s="34"/>
      <c r="K52" s="35">
        <f>H52*J52</f>
        <v>0</v>
      </c>
    </row>
    <row r="53" spans="1:11" ht="14.25">
      <c r="A53" s="28"/>
      <c r="B53" s="38" t="s">
        <v>71</v>
      </c>
      <c r="C53" s="30">
        <v>375</v>
      </c>
      <c r="D53" s="31">
        <v>77.25</v>
      </c>
      <c r="E53" s="31">
        <f t="shared" si="1"/>
        <v>26</v>
      </c>
      <c r="F53" s="31">
        <f>ROUND(D53*tps/100,2)</f>
        <v>8.5</v>
      </c>
      <c r="G53" s="31">
        <f>D53+E53+F53</f>
        <v>111.75</v>
      </c>
      <c r="H53" s="32">
        <f>I53-(D53+E53)</f>
        <v>11.75</v>
      </c>
      <c r="I53" s="33">
        <v>115</v>
      </c>
      <c r="J53" s="34"/>
      <c r="K53" s="35">
        <f>H53*J53</f>
        <v>0</v>
      </c>
    </row>
    <row r="54" spans="1:11" ht="14.25">
      <c r="A54" s="28"/>
      <c r="B54" s="38" t="s">
        <v>72</v>
      </c>
      <c r="C54" s="30">
        <v>361</v>
      </c>
      <c r="D54" s="31">
        <v>72.92</v>
      </c>
      <c r="E54" s="31">
        <f t="shared" si="1"/>
        <v>26</v>
      </c>
      <c r="F54" s="31">
        <f>ROUND(D54*tps/100,2)</f>
        <v>8.02</v>
      </c>
      <c r="G54" s="31">
        <f>D54+E54+F54</f>
        <v>106.94</v>
      </c>
      <c r="H54" s="32">
        <f>I54-(D54+E54)</f>
        <v>11.079999999999998</v>
      </c>
      <c r="I54" s="33">
        <v>110</v>
      </c>
      <c r="J54" s="34">
        <v>1</v>
      </c>
      <c r="K54" s="35">
        <f>H54*J54</f>
        <v>11.079999999999998</v>
      </c>
    </row>
    <row r="55" spans="1:11" ht="14.25">
      <c r="A55" s="28"/>
      <c r="B55" s="38" t="s">
        <v>73</v>
      </c>
      <c r="C55" s="30">
        <v>348</v>
      </c>
      <c r="D55" s="31">
        <v>68.91</v>
      </c>
      <c r="E55" s="31">
        <f t="shared" si="1"/>
        <v>26</v>
      </c>
      <c r="F55" s="31">
        <f>ROUND(D55*tps/100,2)</f>
        <v>7.58</v>
      </c>
      <c r="G55" s="31">
        <f>D55+E55+F55</f>
        <v>102.49</v>
      </c>
      <c r="H55" s="32">
        <f>I55-(D55+E55)</f>
        <v>10.090000000000003</v>
      </c>
      <c r="I55" s="33">
        <v>105</v>
      </c>
      <c r="J55" s="34"/>
      <c r="K55" s="35">
        <f>H55*J55</f>
        <v>0</v>
      </c>
    </row>
    <row r="56" spans="1:11" ht="14.25">
      <c r="A56" s="28"/>
      <c r="B56" s="38" t="s">
        <v>74</v>
      </c>
      <c r="C56" s="30">
        <v>340</v>
      </c>
      <c r="D56" s="31">
        <v>66.44</v>
      </c>
      <c r="E56" s="31">
        <f t="shared" si="1"/>
        <v>26</v>
      </c>
      <c r="F56" s="31">
        <f>ROUND(D56*tps/100,2)</f>
        <v>7.31</v>
      </c>
      <c r="G56" s="31">
        <f>D56+E56+F56</f>
        <v>99.75</v>
      </c>
      <c r="H56" s="32">
        <f>I56-(D56+E56)</f>
        <v>10.560000000000002</v>
      </c>
      <c r="I56" s="33">
        <v>103</v>
      </c>
      <c r="J56" s="34"/>
      <c r="K56" s="35">
        <f>H56*J56</f>
        <v>0</v>
      </c>
    </row>
    <row r="57" spans="1:11" ht="14.25">
      <c r="A57" s="28"/>
      <c r="B57" s="38" t="s">
        <v>75</v>
      </c>
      <c r="C57" s="30">
        <v>332</v>
      </c>
      <c r="D57" s="31">
        <v>63.97</v>
      </c>
      <c r="E57" s="31">
        <f t="shared" si="1"/>
        <v>26</v>
      </c>
      <c r="F57" s="31">
        <f>ROUND(D57*tps/100,2)</f>
        <v>7.04</v>
      </c>
      <c r="G57" s="31">
        <f>D57+E57+F57</f>
        <v>97.01</v>
      </c>
      <c r="H57" s="32">
        <f>I57-(D57+E57)</f>
        <v>10.030000000000001</v>
      </c>
      <c r="I57" s="33">
        <v>100</v>
      </c>
      <c r="J57" s="34"/>
      <c r="K57" s="35">
        <f>H57*J57</f>
        <v>0</v>
      </c>
    </row>
    <row r="58" spans="1:11" ht="14.25">
      <c r="A58" s="28"/>
      <c r="B58" s="38" t="s">
        <v>76</v>
      </c>
      <c r="C58" s="30">
        <v>327</v>
      </c>
      <c r="D58" s="31">
        <v>62.42</v>
      </c>
      <c r="E58" s="31">
        <f t="shared" si="1"/>
        <v>26</v>
      </c>
      <c r="F58" s="31">
        <f>ROUND(D58*tps/100,2)</f>
        <v>6.87</v>
      </c>
      <c r="G58" s="31">
        <f>D58+E58+F58</f>
        <v>95.29</v>
      </c>
      <c r="H58" s="32">
        <f>I58-(D58+E58)</f>
        <v>9.579999999999998</v>
      </c>
      <c r="I58" s="33">
        <v>98</v>
      </c>
      <c r="J58" s="34"/>
      <c r="K58" s="35">
        <f>H58*J58</f>
        <v>0</v>
      </c>
    </row>
    <row r="59" spans="1:11" ht="11.25" customHeight="1">
      <c r="A59" s="49" t="s">
        <v>77</v>
      </c>
      <c r="B59" s="38" t="s">
        <v>78</v>
      </c>
      <c r="C59" s="30">
        <v>486</v>
      </c>
      <c r="D59" s="31">
        <v>111.54</v>
      </c>
      <c r="E59" s="31">
        <f t="shared" si="1"/>
        <v>26</v>
      </c>
      <c r="F59" s="31">
        <f>ROUND(D59*tps/100,2)</f>
        <v>12.27</v>
      </c>
      <c r="G59" s="31">
        <f>D59+E59+F59</f>
        <v>149.81000000000003</v>
      </c>
      <c r="H59" s="32">
        <f>I59-(D59+E59)</f>
        <v>17.45999999999998</v>
      </c>
      <c r="I59" s="33">
        <v>155</v>
      </c>
      <c r="J59" s="34"/>
      <c r="K59" s="35">
        <f>H59*J59</f>
        <v>0</v>
      </c>
    </row>
    <row r="60" spans="1:11" ht="14.25">
      <c r="A60" s="49"/>
      <c r="B60" s="38" t="s">
        <v>79</v>
      </c>
      <c r="C60" s="30">
        <v>466</v>
      </c>
      <c r="D60" s="31">
        <v>105.36</v>
      </c>
      <c r="E60" s="31">
        <f t="shared" si="1"/>
        <v>26</v>
      </c>
      <c r="F60" s="31">
        <f>ROUND(D60*tps/100,2)</f>
        <v>11.59</v>
      </c>
      <c r="G60" s="31">
        <f>D60+E60+F60</f>
        <v>142.95000000000002</v>
      </c>
      <c r="H60" s="32">
        <f>I60-(D60+E60)</f>
        <v>16.639999999999986</v>
      </c>
      <c r="I60" s="33">
        <v>148</v>
      </c>
      <c r="J60" s="34"/>
      <c r="K60" s="35">
        <f>H60*J60</f>
        <v>0</v>
      </c>
    </row>
    <row r="61" spans="1:11" ht="14.25">
      <c r="A61" s="49"/>
      <c r="B61" s="38" t="s">
        <v>80</v>
      </c>
      <c r="C61" s="30">
        <v>443</v>
      </c>
      <c r="D61" s="31">
        <v>98.26</v>
      </c>
      <c r="E61" s="31">
        <f t="shared" si="1"/>
        <v>26</v>
      </c>
      <c r="F61" s="31">
        <f>ROUND(D61*tps/100,2)</f>
        <v>10.81</v>
      </c>
      <c r="G61" s="31">
        <f>D61+E61+F61</f>
        <v>135.07</v>
      </c>
      <c r="H61" s="32">
        <f>I61-(D61+E61)</f>
        <v>15.739999999999995</v>
      </c>
      <c r="I61" s="33">
        <v>140</v>
      </c>
      <c r="J61" s="34"/>
      <c r="K61" s="35">
        <f>H61*J61</f>
        <v>0</v>
      </c>
    </row>
    <row r="62" spans="1:11" ht="14.25">
      <c r="A62" s="49"/>
      <c r="B62" s="38" t="s">
        <v>81</v>
      </c>
      <c r="C62" s="30">
        <v>420</v>
      </c>
      <c r="D62" s="31">
        <v>91.15</v>
      </c>
      <c r="E62" s="31">
        <f t="shared" si="1"/>
        <v>26</v>
      </c>
      <c r="F62" s="31">
        <f>ROUND(D62*tps/100,2)</f>
        <v>10.03</v>
      </c>
      <c r="G62" s="31">
        <f>D62+E62+F62</f>
        <v>127.18</v>
      </c>
      <c r="H62" s="32">
        <f>I62-(D62+E62)</f>
        <v>14.849999999999994</v>
      </c>
      <c r="I62" s="33">
        <v>132</v>
      </c>
      <c r="J62" s="34">
        <v>1</v>
      </c>
      <c r="K62" s="35">
        <f>H62*J62</f>
        <v>14.849999999999994</v>
      </c>
    </row>
    <row r="63" spans="1:11" ht="14.25">
      <c r="A63" s="49"/>
      <c r="B63" s="38" t="s">
        <v>82</v>
      </c>
      <c r="C63" s="30">
        <v>400</v>
      </c>
      <c r="D63" s="31">
        <v>84.97</v>
      </c>
      <c r="E63" s="31">
        <f t="shared" si="1"/>
        <v>26</v>
      </c>
      <c r="F63" s="31">
        <f>ROUND(D63*tps/100,2)</f>
        <v>9.35</v>
      </c>
      <c r="G63" s="31">
        <f>D63+E63+F63</f>
        <v>120.32</v>
      </c>
      <c r="H63" s="32">
        <f>I63-(D63+E63)</f>
        <v>14.030000000000001</v>
      </c>
      <c r="I63" s="33">
        <v>125</v>
      </c>
      <c r="J63" s="34"/>
      <c r="K63" s="35">
        <f>H63*J63</f>
        <v>0</v>
      </c>
    </row>
    <row r="64" spans="1:11" ht="14.25">
      <c r="A64" s="49"/>
      <c r="B64" s="38" t="s">
        <v>83</v>
      </c>
      <c r="C64" s="30">
        <v>384</v>
      </c>
      <c r="D64" s="31">
        <v>80.03</v>
      </c>
      <c r="E64" s="31">
        <f t="shared" si="1"/>
        <v>26</v>
      </c>
      <c r="F64" s="31">
        <f>ROUND(D64*tps/100,2)</f>
        <v>8.8</v>
      </c>
      <c r="G64" s="31">
        <f>D64+E64+F64</f>
        <v>114.83</v>
      </c>
      <c r="H64" s="32">
        <f>I64-(D64+E64)</f>
        <v>11.969999999999999</v>
      </c>
      <c r="I64" s="33">
        <v>118</v>
      </c>
      <c r="J64" s="34">
        <v>1</v>
      </c>
      <c r="K64" s="35">
        <f>H64*J64</f>
        <v>11.969999999999999</v>
      </c>
    </row>
    <row r="65" spans="1:11" ht="14.25">
      <c r="A65" s="49"/>
      <c r="B65" s="38" t="s">
        <v>84</v>
      </c>
      <c r="C65" s="30">
        <v>371</v>
      </c>
      <c r="D65" s="31">
        <v>76.01</v>
      </c>
      <c r="E65" s="31">
        <f t="shared" si="1"/>
        <v>26</v>
      </c>
      <c r="F65" s="31">
        <f>ROUND(D65*tps/100,2)</f>
        <v>8.36</v>
      </c>
      <c r="G65" s="31">
        <f>D65+E65+F65</f>
        <v>110.37</v>
      </c>
      <c r="H65" s="32">
        <f>I65-(D65+E65)</f>
        <v>10.989999999999995</v>
      </c>
      <c r="I65" s="33">
        <v>113</v>
      </c>
      <c r="J65" s="34">
        <v>1</v>
      </c>
      <c r="K65" s="35">
        <f>H65*J65</f>
        <v>10.989999999999995</v>
      </c>
    </row>
    <row r="66" spans="1:11" ht="14.25">
      <c r="A66" s="49"/>
      <c r="B66" s="38" t="s">
        <v>85</v>
      </c>
      <c r="C66" s="30">
        <v>358</v>
      </c>
      <c r="D66" s="31">
        <v>72</v>
      </c>
      <c r="E66" s="31">
        <f t="shared" si="1"/>
        <v>26</v>
      </c>
      <c r="F66" s="31">
        <f>ROUND(D66*tps/100,2)</f>
        <v>7.92</v>
      </c>
      <c r="G66" s="31">
        <f>D66+E66+F66</f>
        <v>105.92</v>
      </c>
      <c r="H66" s="32">
        <f>I66-(D66+E66)</f>
        <v>11</v>
      </c>
      <c r="I66" s="33">
        <v>109</v>
      </c>
      <c r="J66" s="34"/>
      <c r="K66" s="35">
        <f>H66*J66</f>
        <v>0</v>
      </c>
    </row>
    <row r="67" spans="1:11" ht="14.25">
      <c r="A67" s="49"/>
      <c r="B67" s="38" t="s">
        <v>86</v>
      </c>
      <c r="C67" s="30">
        <v>345</v>
      </c>
      <c r="D67" s="31">
        <v>67.98</v>
      </c>
      <c r="E67" s="31">
        <f t="shared" si="1"/>
        <v>26</v>
      </c>
      <c r="F67" s="31">
        <f>ROUND(D67*tps/100,2)</f>
        <v>7.48</v>
      </c>
      <c r="G67" s="31">
        <f>D67+E67+F67</f>
        <v>101.46000000000001</v>
      </c>
      <c r="H67" s="32">
        <f>I67-(D67+E67)</f>
        <v>10.019999999999996</v>
      </c>
      <c r="I67" s="33">
        <v>104</v>
      </c>
      <c r="J67" s="34">
        <v>1</v>
      </c>
      <c r="K67" s="35">
        <f>H67*J67</f>
        <v>10.019999999999996</v>
      </c>
    </row>
    <row r="68" spans="1:11" ht="14.25">
      <c r="A68" s="49"/>
      <c r="B68" s="38" t="s">
        <v>87</v>
      </c>
      <c r="C68" s="30">
        <v>334</v>
      </c>
      <c r="D68" s="31">
        <v>64.58</v>
      </c>
      <c r="E68" s="31">
        <f t="shared" si="1"/>
        <v>26</v>
      </c>
      <c r="F68" s="31">
        <f>ROUND(D68*tps/100,2)</f>
        <v>7.1</v>
      </c>
      <c r="G68" s="31">
        <f>D68+E68+F68</f>
        <v>97.67999999999999</v>
      </c>
      <c r="H68" s="32">
        <f>I68-(D68+E68)</f>
        <v>10.420000000000002</v>
      </c>
      <c r="I68" s="33">
        <v>101</v>
      </c>
      <c r="J68" s="34">
        <v>1</v>
      </c>
      <c r="K68" s="35">
        <f>H68*J68</f>
        <v>10.420000000000002</v>
      </c>
    </row>
    <row r="69" spans="1:11" ht="14.25">
      <c r="A69" s="49"/>
      <c r="B69" s="38" t="s">
        <v>88</v>
      </c>
      <c r="C69" s="30">
        <v>325</v>
      </c>
      <c r="D69" s="31">
        <v>61.8</v>
      </c>
      <c r="E69" s="31">
        <f t="shared" si="1"/>
        <v>26</v>
      </c>
      <c r="F69" s="31">
        <f>ROUND(D69*tps/100,2)</f>
        <v>6.8</v>
      </c>
      <c r="G69" s="31">
        <f>D69+E69+F69</f>
        <v>94.6</v>
      </c>
      <c r="H69" s="32">
        <f>I69-(D69+E69)</f>
        <v>10.200000000000003</v>
      </c>
      <c r="I69" s="33">
        <v>98</v>
      </c>
      <c r="J69" s="34"/>
      <c r="K69" s="35">
        <f>H69*J69</f>
        <v>0</v>
      </c>
    </row>
    <row r="70" spans="1:11" ht="14.25">
      <c r="A70" s="49"/>
      <c r="B70" s="38" t="s">
        <v>89</v>
      </c>
      <c r="C70" s="30">
        <v>316</v>
      </c>
      <c r="D70" s="31">
        <v>59.02</v>
      </c>
      <c r="E70" s="31">
        <f t="shared" si="1"/>
        <v>26</v>
      </c>
      <c r="F70" s="31">
        <f>ROUND(D70*tps/100,2)</f>
        <v>6.49</v>
      </c>
      <c r="G70" s="31">
        <f>D70+E70+F70</f>
        <v>91.51</v>
      </c>
      <c r="H70" s="32">
        <f>I70-(D70+E70)</f>
        <v>8.97999999999999</v>
      </c>
      <c r="I70" s="33">
        <v>94</v>
      </c>
      <c r="J70" s="34"/>
      <c r="K70" s="35">
        <f>H70*J70</f>
        <v>0</v>
      </c>
    </row>
    <row r="71" spans="1:11" ht="14.25">
      <c r="A71" s="49"/>
      <c r="B71" s="42" t="s">
        <v>90</v>
      </c>
      <c r="C71" s="43">
        <v>310</v>
      </c>
      <c r="D71" s="31">
        <v>57.17</v>
      </c>
      <c r="E71" s="31">
        <f t="shared" si="1"/>
        <v>26</v>
      </c>
      <c r="F71" s="31">
        <f>ROUND(D71*tps/100,2)</f>
        <v>6.29</v>
      </c>
      <c r="G71" s="31">
        <f>D71+E71+F71</f>
        <v>89.46000000000001</v>
      </c>
      <c r="H71" s="32">
        <f>I71-(D71+E71)</f>
        <v>10.829999999999998</v>
      </c>
      <c r="I71" s="44">
        <v>94</v>
      </c>
      <c r="J71" s="34"/>
      <c r="K71" s="35">
        <f>H71*J71</f>
        <v>0</v>
      </c>
    </row>
    <row r="72" spans="1:11" ht="37.5" customHeight="1">
      <c r="A72" s="24" t="s">
        <v>91</v>
      </c>
      <c r="B72" s="24"/>
      <c r="C72" s="24"/>
      <c r="D72" s="24"/>
      <c r="E72" s="24"/>
      <c r="F72" s="24"/>
      <c r="G72" s="24"/>
      <c r="H72" s="24"/>
      <c r="I72" s="24"/>
      <c r="J72" s="34"/>
      <c r="K72" s="35"/>
    </row>
    <row r="73" spans="1:11" ht="49.5" customHeight="1">
      <c r="A73" s="26" t="s">
        <v>11</v>
      </c>
      <c r="B73" s="26" t="s">
        <v>12</v>
      </c>
      <c r="C73" s="27" t="s">
        <v>13</v>
      </c>
      <c r="D73" s="25" t="s">
        <v>14</v>
      </c>
      <c r="E73" s="25" t="s">
        <v>15</v>
      </c>
      <c r="F73" s="25" t="s">
        <v>16</v>
      </c>
      <c r="G73" s="25" t="s">
        <v>17</v>
      </c>
      <c r="H73" s="25" t="s">
        <v>18</v>
      </c>
      <c r="I73" s="27" t="s">
        <v>50</v>
      </c>
      <c r="J73" s="34"/>
      <c r="K73" s="35"/>
    </row>
    <row r="74" spans="1:11" ht="11.25" customHeight="1">
      <c r="A74" s="45" t="s">
        <v>92</v>
      </c>
      <c r="B74" s="38" t="s">
        <v>93</v>
      </c>
      <c r="C74" s="30">
        <v>430</v>
      </c>
      <c r="D74" s="31">
        <v>89.92</v>
      </c>
      <c r="E74" s="31">
        <f t="shared" si="1"/>
        <v>26</v>
      </c>
      <c r="F74" s="31">
        <f>ROUND(D74*tps/100,2)</f>
        <v>9.89</v>
      </c>
      <c r="G74" s="31">
        <f>D74+E74+F74</f>
        <v>125.81</v>
      </c>
      <c r="H74" s="32">
        <f>I74-(D74+E74)</f>
        <v>15.079999999999998</v>
      </c>
      <c r="I74" s="33">
        <v>131</v>
      </c>
      <c r="J74" s="34">
        <v>2</v>
      </c>
      <c r="K74" s="35">
        <f>H74*J74</f>
        <v>30.159999999999997</v>
      </c>
    </row>
    <row r="75" spans="1:11" ht="11.25" customHeight="1">
      <c r="A75" s="45"/>
      <c r="B75" s="38" t="s">
        <v>94</v>
      </c>
      <c r="C75" s="30">
        <v>416</v>
      </c>
      <c r="D75" s="31"/>
      <c r="E75" s="31"/>
      <c r="F75" s="31"/>
      <c r="G75" s="31"/>
      <c r="H75" s="32"/>
      <c r="I75" s="33">
        <v>129</v>
      </c>
      <c r="J75" s="34"/>
      <c r="K75" s="35"/>
    </row>
    <row r="76" spans="1:11" ht="14.25">
      <c r="A76" s="45"/>
      <c r="B76" s="38" t="s">
        <v>95</v>
      </c>
      <c r="C76" s="30">
        <v>394</v>
      </c>
      <c r="D76" s="31">
        <v>83.12</v>
      </c>
      <c r="E76" s="31">
        <f t="shared" si="1"/>
        <v>26</v>
      </c>
      <c r="F76" s="31">
        <f>ROUND(D76*tps/100,2)</f>
        <v>9.14</v>
      </c>
      <c r="G76" s="31">
        <f>D76+E76+F76</f>
        <v>118.26</v>
      </c>
      <c r="H76" s="32">
        <f>I76-(D76+E76)</f>
        <v>11.879999999999995</v>
      </c>
      <c r="I76" s="33">
        <v>121</v>
      </c>
      <c r="J76" s="34"/>
      <c r="K76" s="35">
        <f>H76*J76</f>
        <v>0</v>
      </c>
    </row>
    <row r="77" spans="1:11" ht="14.25">
      <c r="A77" s="45"/>
      <c r="B77" s="38" t="s">
        <v>96</v>
      </c>
      <c r="C77" s="30">
        <v>377</v>
      </c>
      <c r="D77" s="31">
        <v>77.87</v>
      </c>
      <c r="E77" s="31">
        <f aca="true" t="shared" si="2" ref="E77:E108">put*ntc</f>
        <v>26</v>
      </c>
      <c r="F77" s="31">
        <f>ROUND(D77*tps/100,2)</f>
        <v>8.57</v>
      </c>
      <c r="G77" s="31">
        <f>D77+E77+F77</f>
        <v>112.44</v>
      </c>
      <c r="H77" s="32">
        <f>I77-(D77+E77)</f>
        <v>12.129999999999995</v>
      </c>
      <c r="I77" s="33">
        <v>116</v>
      </c>
      <c r="J77" s="34"/>
      <c r="K77" s="35">
        <f>H77*J77</f>
        <v>0</v>
      </c>
    </row>
    <row r="78" spans="1:11" ht="14.25">
      <c r="A78" s="45"/>
      <c r="B78" s="38" t="s">
        <v>97</v>
      </c>
      <c r="C78" s="30">
        <v>360</v>
      </c>
      <c r="D78" s="31">
        <v>72.62</v>
      </c>
      <c r="E78" s="31">
        <f t="shared" si="2"/>
        <v>26</v>
      </c>
      <c r="F78" s="31">
        <f>ROUND(D78*tps/100,2)</f>
        <v>7.99</v>
      </c>
      <c r="G78" s="31">
        <f>D78+E78+F78</f>
        <v>106.61</v>
      </c>
      <c r="H78" s="32">
        <f>I78-(D78+E78)</f>
        <v>11.379999999999995</v>
      </c>
      <c r="I78" s="33">
        <v>110</v>
      </c>
      <c r="J78" s="34"/>
      <c r="K78" s="35">
        <f>H78*J78</f>
        <v>0</v>
      </c>
    </row>
    <row r="79" spans="1:11" ht="14.25">
      <c r="A79" s="45"/>
      <c r="B79" s="38" t="s">
        <v>98</v>
      </c>
      <c r="C79" s="30">
        <v>347</v>
      </c>
      <c r="D79" s="31">
        <v>68.6</v>
      </c>
      <c r="E79" s="31">
        <f t="shared" si="2"/>
        <v>26</v>
      </c>
      <c r="F79" s="31">
        <f>ROUND(D79*tps/100,2)</f>
        <v>7.55</v>
      </c>
      <c r="G79" s="31">
        <f>D79+E79+F79</f>
        <v>102.14999999999999</v>
      </c>
      <c r="H79" s="32">
        <f>I79-(D79+E79)</f>
        <v>10.400000000000006</v>
      </c>
      <c r="I79" s="33">
        <v>105</v>
      </c>
      <c r="J79" s="34"/>
      <c r="K79" s="35">
        <f>H79*J79</f>
        <v>0</v>
      </c>
    </row>
    <row r="80" spans="1:11" ht="14.25">
      <c r="A80" s="45"/>
      <c r="B80" s="38" t="s">
        <v>99</v>
      </c>
      <c r="C80" s="30">
        <v>336</v>
      </c>
      <c r="D80" s="31">
        <v>65.2</v>
      </c>
      <c r="E80" s="31">
        <f t="shared" si="2"/>
        <v>26</v>
      </c>
      <c r="F80" s="31">
        <f>ROUND(D80*tps/100,2)</f>
        <v>7.17</v>
      </c>
      <c r="G80" s="31">
        <f>D80+E80+F80</f>
        <v>98.37</v>
      </c>
      <c r="H80" s="32">
        <f>I80-(D80+E80)</f>
        <v>9.799999999999997</v>
      </c>
      <c r="I80" s="33">
        <v>101</v>
      </c>
      <c r="J80" s="34">
        <v>1</v>
      </c>
      <c r="K80" s="35">
        <f>H80*J80</f>
        <v>9.799999999999997</v>
      </c>
    </row>
    <row r="81" spans="1:11" ht="14.25">
      <c r="A81" s="45"/>
      <c r="B81" s="38" t="s">
        <v>100</v>
      </c>
      <c r="C81" s="30">
        <v>325</v>
      </c>
      <c r="D81" s="31">
        <v>61.8</v>
      </c>
      <c r="E81" s="31">
        <f t="shared" si="2"/>
        <v>26</v>
      </c>
      <c r="F81" s="31">
        <f>ROUND(D81*tps/100,2)</f>
        <v>6.8</v>
      </c>
      <c r="G81" s="31">
        <f>D81+E81+F81</f>
        <v>94.6</v>
      </c>
      <c r="H81" s="32">
        <f>I81-(D81+E81)</f>
        <v>10.200000000000003</v>
      </c>
      <c r="I81" s="33">
        <v>98</v>
      </c>
      <c r="J81" s="34"/>
      <c r="K81" s="35">
        <f>H81*J81</f>
        <v>0</v>
      </c>
    </row>
    <row r="82" spans="1:11" ht="11.25" customHeight="1">
      <c r="A82" s="28" t="s">
        <v>101</v>
      </c>
      <c r="B82" s="38" t="s">
        <v>102</v>
      </c>
      <c r="C82" s="30">
        <v>392</v>
      </c>
      <c r="D82" s="31">
        <v>82.5</v>
      </c>
      <c r="E82" s="31">
        <f t="shared" si="2"/>
        <v>26</v>
      </c>
      <c r="F82" s="31">
        <f>ROUND(D82*tps/100,2)</f>
        <v>9.08</v>
      </c>
      <c r="G82" s="31">
        <f>D82+E82+F82</f>
        <v>117.58</v>
      </c>
      <c r="H82" s="32">
        <f>I82-(D82+E82)</f>
        <v>12.5</v>
      </c>
      <c r="I82" s="33">
        <v>121</v>
      </c>
      <c r="J82" s="34"/>
      <c r="K82" s="35">
        <f>H82*J82</f>
        <v>0</v>
      </c>
    </row>
    <row r="83" spans="1:11" ht="14.25">
      <c r="A83" s="28"/>
      <c r="B83" s="38" t="s">
        <v>103</v>
      </c>
      <c r="C83" s="30">
        <v>379</v>
      </c>
      <c r="D83" s="31">
        <v>78.49</v>
      </c>
      <c r="E83" s="31">
        <f t="shared" si="2"/>
        <v>26</v>
      </c>
      <c r="F83" s="31">
        <f>ROUND(D83*tps/100,2)</f>
        <v>8.63</v>
      </c>
      <c r="G83" s="31">
        <f>D83+E83+F83</f>
        <v>113.11999999999999</v>
      </c>
      <c r="H83" s="32">
        <f>I83-(D83+E83)</f>
        <v>11.510000000000005</v>
      </c>
      <c r="I83" s="33">
        <v>116</v>
      </c>
      <c r="J83" s="34"/>
      <c r="K83" s="35">
        <f>H83*J83</f>
        <v>0</v>
      </c>
    </row>
    <row r="84" spans="1:11" ht="14.25">
      <c r="A84" s="28"/>
      <c r="B84" s="38" t="s">
        <v>104</v>
      </c>
      <c r="C84" s="30">
        <v>362</v>
      </c>
      <c r="D84" s="31">
        <v>73.23</v>
      </c>
      <c r="E84" s="31">
        <f t="shared" si="2"/>
        <v>26</v>
      </c>
      <c r="F84" s="31">
        <f>ROUND(D84*tps/100,2)</f>
        <v>8.06</v>
      </c>
      <c r="G84" s="31">
        <f>D84+E84+F84</f>
        <v>107.29</v>
      </c>
      <c r="H84" s="32">
        <f>I84-(D84+E84)</f>
        <v>10.769999999999996</v>
      </c>
      <c r="I84" s="33">
        <v>110</v>
      </c>
      <c r="J84" s="34"/>
      <c r="K84" s="35">
        <f>H84*J84</f>
        <v>0</v>
      </c>
    </row>
    <row r="85" spans="1:11" ht="14.25">
      <c r="A85" s="28"/>
      <c r="B85" s="38" t="s">
        <v>105</v>
      </c>
      <c r="C85" s="30">
        <v>350</v>
      </c>
      <c r="D85" s="31">
        <v>69.53</v>
      </c>
      <c r="E85" s="31">
        <f t="shared" si="2"/>
        <v>26</v>
      </c>
      <c r="F85" s="31">
        <f>ROUND(D85*tps/100,2)</f>
        <v>7.65</v>
      </c>
      <c r="G85" s="31">
        <f>D85+E85+F85</f>
        <v>103.18</v>
      </c>
      <c r="H85" s="32">
        <f>I85-(D85+E85)</f>
        <v>10.469999999999999</v>
      </c>
      <c r="I85" s="33">
        <v>106</v>
      </c>
      <c r="J85" s="34">
        <v>1</v>
      </c>
      <c r="K85" s="35">
        <f>H85*J85</f>
        <v>10.469999999999999</v>
      </c>
    </row>
    <row r="86" spans="1:11" ht="14.25">
      <c r="A86" s="28"/>
      <c r="B86" s="38" t="s">
        <v>106</v>
      </c>
      <c r="C86" s="30">
        <v>338</v>
      </c>
      <c r="D86" s="31">
        <v>65.82</v>
      </c>
      <c r="E86" s="31">
        <f t="shared" si="2"/>
        <v>26</v>
      </c>
      <c r="F86" s="31">
        <f>ROUND(D86*tps/100,2)</f>
        <v>7.24</v>
      </c>
      <c r="G86" s="31">
        <f>D86+E86+F86</f>
        <v>99.05999999999999</v>
      </c>
      <c r="H86" s="32">
        <f>I86-(D86+E86)</f>
        <v>10.180000000000007</v>
      </c>
      <c r="I86" s="33">
        <v>102</v>
      </c>
      <c r="J86" s="34">
        <v>1</v>
      </c>
      <c r="K86" s="35">
        <f>H86*J86</f>
        <v>10.180000000000007</v>
      </c>
    </row>
    <row r="87" spans="1:11" ht="14.25">
      <c r="A87" s="28"/>
      <c r="B87" s="38" t="s">
        <v>107</v>
      </c>
      <c r="C87" s="30">
        <v>328</v>
      </c>
      <c r="D87" s="31">
        <v>62.73</v>
      </c>
      <c r="E87" s="31">
        <f t="shared" si="2"/>
        <v>26</v>
      </c>
      <c r="F87" s="31">
        <f>ROUND(D87*tps/100,2)</f>
        <v>6.9</v>
      </c>
      <c r="G87" s="31">
        <f>D87+E87+F87</f>
        <v>95.63</v>
      </c>
      <c r="H87" s="32">
        <f>I87-(D87+E87)</f>
        <v>10.27000000000001</v>
      </c>
      <c r="I87" s="33">
        <v>99</v>
      </c>
      <c r="J87" s="34"/>
      <c r="K87" s="35">
        <f>H87*J87</f>
        <v>0</v>
      </c>
    </row>
    <row r="88" spans="1:11" ht="14.25">
      <c r="A88" s="28"/>
      <c r="B88" s="38" t="s">
        <v>108</v>
      </c>
      <c r="C88" s="30">
        <v>318</v>
      </c>
      <c r="D88" s="31">
        <v>59.64</v>
      </c>
      <c r="E88" s="31">
        <f t="shared" si="2"/>
        <v>26</v>
      </c>
      <c r="F88" s="31">
        <f>ROUND(D88*tps/100,2)</f>
        <v>6.56</v>
      </c>
      <c r="G88" s="31">
        <f>D88+E88+F88</f>
        <v>92.2</v>
      </c>
      <c r="H88" s="32">
        <f>I88-(D88+E88)</f>
        <v>9.36</v>
      </c>
      <c r="I88" s="33">
        <v>95</v>
      </c>
      <c r="J88" s="34"/>
      <c r="K88" s="35">
        <f>H88*J88</f>
        <v>0</v>
      </c>
    </row>
    <row r="89" spans="1:11" ht="14.25">
      <c r="A89" s="28"/>
      <c r="B89" s="38" t="s">
        <v>109</v>
      </c>
      <c r="C89" s="30">
        <v>308</v>
      </c>
      <c r="D89" s="31">
        <v>56.55</v>
      </c>
      <c r="E89" s="31">
        <f t="shared" si="2"/>
        <v>26</v>
      </c>
      <c r="F89" s="31">
        <f>ROUND(D89*tps/100,2)</f>
        <v>6.22</v>
      </c>
      <c r="G89" s="31">
        <f>D89+E89+F89</f>
        <v>88.77</v>
      </c>
      <c r="H89" s="32">
        <f>I89-(D89+E89)</f>
        <v>11.450000000000003</v>
      </c>
      <c r="I89" s="33">
        <v>94</v>
      </c>
      <c r="J89" s="34"/>
      <c r="K89" s="35">
        <f>H89*J89</f>
        <v>0</v>
      </c>
    </row>
    <row r="90" spans="1:11" ht="14.25">
      <c r="A90" s="28"/>
      <c r="B90" s="38" t="s">
        <v>110</v>
      </c>
      <c r="C90" s="30">
        <v>306</v>
      </c>
      <c r="D90" s="31">
        <v>55.93</v>
      </c>
      <c r="E90" s="31">
        <f t="shared" si="2"/>
        <v>26</v>
      </c>
      <c r="F90" s="31">
        <f>ROUND(D90*tps/100,2)</f>
        <v>6.15</v>
      </c>
      <c r="G90" s="31">
        <f>D90+E90+F90</f>
        <v>88.08000000000001</v>
      </c>
      <c r="H90" s="32">
        <f>I90-(D90+E90)</f>
        <v>11.069999999999993</v>
      </c>
      <c r="I90" s="33">
        <v>93</v>
      </c>
      <c r="J90" s="34"/>
      <c r="K90" s="35">
        <f>H90*J90</f>
        <v>0</v>
      </c>
    </row>
    <row r="91" spans="1:11" ht="14.25">
      <c r="A91" s="28"/>
      <c r="B91" s="38" t="s">
        <v>111</v>
      </c>
      <c r="C91" s="30">
        <v>305</v>
      </c>
      <c r="D91" s="31">
        <v>55.62</v>
      </c>
      <c r="E91" s="31">
        <f t="shared" si="2"/>
        <v>26</v>
      </c>
      <c r="F91" s="31">
        <f>ROUND(D91*tps/100,2)</f>
        <v>6.12</v>
      </c>
      <c r="G91" s="31">
        <f>D91+E91+F91</f>
        <v>87.74000000000001</v>
      </c>
      <c r="H91" s="32">
        <f>I91-(D91+E91)</f>
        <v>11.379999999999995</v>
      </c>
      <c r="I91" s="33">
        <v>93</v>
      </c>
      <c r="J91" s="34"/>
      <c r="K91" s="35">
        <f>H91*J91</f>
        <v>0</v>
      </c>
    </row>
    <row r="92" spans="1:11" ht="14.25">
      <c r="A92" s="28"/>
      <c r="B92" s="38" t="s">
        <v>112</v>
      </c>
      <c r="C92" s="30">
        <v>304</v>
      </c>
      <c r="D92" s="31">
        <v>55.32</v>
      </c>
      <c r="E92" s="31">
        <f t="shared" si="2"/>
        <v>26</v>
      </c>
      <c r="F92" s="31">
        <f>ROUND(D92*tps/100,2)</f>
        <v>6.09</v>
      </c>
      <c r="G92" s="31">
        <f>D92+E92+F92</f>
        <v>87.41</v>
      </c>
      <c r="H92" s="32">
        <f>I92-(D92+E92)</f>
        <v>11.680000000000007</v>
      </c>
      <c r="I92" s="33">
        <v>93</v>
      </c>
      <c r="J92" s="34"/>
      <c r="K92" s="35">
        <f>H92*J92</f>
        <v>0</v>
      </c>
    </row>
    <row r="93" spans="1:11" ht="11.25" customHeight="1">
      <c r="A93" s="28" t="s">
        <v>113</v>
      </c>
      <c r="B93" s="38" t="s">
        <v>114</v>
      </c>
      <c r="C93" s="30">
        <v>369</v>
      </c>
      <c r="D93" s="31">
        <v>75.4</v>
      </c>
      <c r="E93" s="31">
        <f t="shared" si="2"/>
        <v>26</v>
      </c>
      <c r="F93" s="31">
        <f>ROUND(D93*tps/100,2)</f>
        <v>8.29</v>
      </c>
      <c r="G93" s="31">
        <f>D93+E93+F93</f>
        <v>109.69</v>
      </c>
      <c r="H93" s="32">
        <f>I93-(D93+E93)</f>
        <v>11.599999999999994</v>
      </c>
      <c r="I93" s="33">
        <v>113</v>
      </c>
      <c r="J93" s="34"/>
      <c r="K93" s="35">
        <f>H93*J93</f>
        <v>0</v>
      </c>
    </row>
    <row r="94" spans="1:11" ht="14.25">
      <c r="A94" s="28"/>
      <c r="B94" s="38" t="s">
        <v>115</v>
      </c>
      <c r="C94" s="30">
        <v>356</v>
      </c>
      <c r="D94" s="31">
        <v>71.38</v>
      </c>
      <c r="E94" s="31">
        <f t="shared" si="2"/>
        <v>26</v>
      </c>
      <c r="F94" s="31">
        <f>ROUND(D94*tps/100,2)</f>
        <v>7.85</v>
      </c>
      <c r="G94" s="31">
        <f>D94+E94+F94</f>
        <v>105.22999999999999</v>
      </c>
      <c r="H94" s="32">
        <f>I94-(D94+E94)</f>
        <v>10.620000000000005</v>
      </c>
      <c r="I94" s="33">
        <v>108</v>
      </c>
      <c r="J94" s="34"/>
      <c r="K94" s="35">
        <f>H94*J94</f>
        <v>0</v>
      </c>
    </row>
    <row r="95" spans="1:11" ht="14.25">
      <c r="A95" s="28"/>
      <c r="B95" s="38" t="s">
        <v>116</v>
      </c>
      <c r="C95" s="30">
        <v>345</v>
      </c>
      <c r="D95" s="31">
        <v>67.98</v>
      </c>
      <c r="E95" s="31">
        <f t="shared" si="2"/>
        <v>26</v>
      </c>
      <c r="F95" s="31">
        <f>ROUND(D95*tps/100,2)</f>
        <v>7.48</v>
      </c>
      <c r="G95" s="31">
        <f>D95+E95+F95</f>
        <v>101.46000000000001</v>
      </c>
      <c r="H95" s="32">
        <f>I95-(D95+E95)</f>
        <v>10.019999999999996</v>
      </c>
      <c r="I95" s="33">
        <v>104</v>
      </c>
      <c r="J95" s="34"/>
      <c r="K95" s="35">
        <f>H95*J95</f>
        <v>0</v>
      </c>
    </row>
    <row r="96" spans="1:11" ht="14.25">
      <c r="A96" s="28"/>
      <c r="B96" s="38" t="s">
        <v>117</v>
      </c>
      <c r="C96" s="30">
        <v>335</v>
      </c>
      <c r="D96" s="31">
        <v>64.89</v>
      </c>
      <c r="E96" s="31">
        <f t="shared" si="2"/>
        <v>26</v>
      </c>
      <c r="F96" s="31">
        <f>ROUND(D96*tps/100,2)</f>
        <v>7.14</v>
      </c>
      <c r="G96" s="31">
        <f>D96+E96+F96</f>
        <v>98.03</v>
      </c>
      <c r="H96" s="32">
        <f>I96-(D96+E96)</f>
        <v>10.11</v>
      </c>
      <c r="I96" s="33">
        <v>101</v>
      </c>
      <c r="J96" s="34"/>
      <c r="K96" s="35">
        <f>H96*J96</f>
        <v>0</v>
      </c>
    </row>
    <row r="97" spans="1:11" ht="14.25">
      <c r="A97" s="28"/>
      <c r="B97" s="38" t="s">
        <v>118</v>
      </c>
      <c r="C97" s="30">
        <v>325</v>
      </c>
      <c r="D97" s="31">
        <v>61.8</v>
      </c>
      <c r="E97" s="31">
        <f t="shared" si="2"/>
        <v>26</v>
      </c>
      <c r="F97" s="31">
        <f>ROUND(D97*tps/100,2)</f>
        <v>6.8</v>
      </c>
      <c r="G97" s="31">
        <f>D97+E97+F97</f>
        <v>94.6</v>
      </c>
      <c r="H97" s="32">
        <f>I97-(D97+E97)</f>
        <v>10.200000000000003</v>
      </c>
      <c r="I97" s="33">
        <v>98</v>
      </c>
      <c r="J97" s="34"/>
      <c r="K97" s="35">
        <f>H97*J97</f>
        <v>0</v>
      </c>
    </row>
    <row r="98" spans="1:11" ht="14.25">
      <c r="A98" s="28"/>
      <c r="B98" s="38" t="s">
        <v>119</v>
      </c>
      <c r="C98" s="30">
        <v>316</v>
      </c>
      <c r="D98" s="31">
        <v>59.02</v>
      </c>
      <c r="E98" s="31">
        <f t="shared" si="2"/>
        <v>26</v>
      </c>
      <c r="F98" s="31">
        <f>ROUND(D98*tps/100,2)</f>
        <v>6.49</v>
      </c>
      <c r="G98" s="31">
        <f>D98+E98+F98</f>
        <v>91.51</v>
      </c>
      <c r="H98" s="32">
        <f>I98-(D98+E98)</f>
        <v>8.97999999999999</v>
      </c>
      <c r="I98" s="33">
        <v>94</v>
      </c>
      <c r="J98" s="34"/>
      <c r="K98" s="35">
        <f>H98*J98</f>
        <v>0</v>
      </c>
    </row>
    <row r="99" spans="1:11" ht="14.25">
      <c r="A99" s="28"/>
      <c r="B99" s="38" t="s">
        <v>120</v>
      </c>
      <c r="C99" s="30">
        <v>308</v>
      </c>
      <c r="D99" s="31">
        <v>56.55</v>
      </c>
      <c r="E99" s="31">
        <f t="shared" si="2"/>
        <v>26</v>
      </c>
      <c r="F99" s="31">
        <f>ROUND(D99*tps/100,2)</f>
        <v>6.22</v>
      </c>
      <c r="G99" s="31">
        <f>D99+E99+F99</f>
        <v>88.77</v>
      </c>
      <c r="H99" s="32">
        <f>I99-(D99+E99)</f>
        <v>11.450000000000003</v>
      </c>
      <c r="I99" s="33">
        <v>94</v>
      </c>
      <c r="J99" s="34">
        <v>1</v>
      </c>
      <c r="K99" s="35">
        <f>H99*J99</f>
        <v>11.450000000000003</v>
      </c>
    </row>
    <row r="100" spans="1:11" ht="14.25">
      <c r="A100" s="28"/>
      <c r="B100" s="38" t="s">
        <v>121</v>
      </c>
      <c r="C100" s="30">
        <v>306</v>
      </c>
      <c r="D100" s="31">
        <v>55.93</v>
      </c>
      <c r="E100" s="31">
        <f t="shared" si="2"/>
        <v>26</v>
      </c>
      <c r="F100" s="31">
        <f>ROUND(D100*tps/100,2)</f>
        <v>6.15</v>
      </c>
      <c r="G100" s="31">
        <f>D100+E100+F100</f>
        <v>88.08000000000001</v>
      </c>
      <c r="H100" s="32">
        <f>I100-(D100+E100)</f>
        <v>11.069999999999993</v>
      </c>
      <c r="I100" s="33">
        <v>93</v>
      </c>
      <c r="J100" s="34"/>
      <c r="K100" s="35">
        <f>H100*J100</f>
        <v>0</v>
      </c>
    </row>
    <row r="101" spans="1:11" ht="14.25">
      <c r="A101" s="28"/>
      <c r="B101" s="38" t="s">
        <v>122</v>
      </c>
      <c r="C101" s="30">
        <v>305</v>
      </c>
      <c r="D101" s="31">
        <v>55.62</v>
      </c>
      <c r="E101" s="31">
        <f t="shared" si="2"/>
        <v>26</v>
      </c>
      <c r="F101" s="31">
        <f>ROUND(D101*tps/100,2)</f>
        <v>6.12</v>
      </c>
      <c r="G101" s="31">
        <f>D101+E101+F101</f>
        <v>87.74000000000001</v>
      </c>
      <c r="H101" s="32">
        <f>I101-(D101+E101)</f>
        <v>11.379999999999995</v>
      </c>
      <c r="I101" s="33">
        <v>93</v>
      </c>
      <c r="J101" s="34"/>
      <c r="K101" s="35">
        <f>H101*J101</f>
        <v>0</v>
      </c>
    </row>
    <row r="102" spans="1:11" ht="14.25">
      <c r="A102" s="28"/>
      <c r="B102" s="38" t="s">
        <v>123</v>
      </c>
      <c r="C102" s="30">
        <v>304</v>
      </c>
      <c r="D102" s="31">
        <v>55.32</v>
      </c>
      <c r="E102" s="31">
        <f t="shared" si="2"/>
        <v>26</v>
      </c>
      <c r="F102" s="31">
        <f>ROUND(D102*tps/100,2)</f>
        <v>6.09</v>
      </c>
      <c r="G102" s="31">
        <f>D102+E102+F102</f>
        <v>87.41</v>
      </c>
      <c r="H102" s="32">
        <f>I102-(D102+E102)</f>
        <v>11.680000000000007</v>
      </c>
      <c r="I102" s="33">
        <v>93</v>
      </c>
      <c r="J102" s="34"/>
      <c r="K102" s="35">
        <f>H102*J102</f>
        <v>0</v>
      </c>
    </row>
    <row r="103" spans="1:11" ht="14.25">
      <c r="A103" s="28"/>
      <c r="B103" s="38" t="s">
        <v>124</v>
      </c>
      <c r="C103" s="30">
        <v>303</v>
      </c>
      <c r="D103" s="31">
        <v>55.01</v>
      </c>
      <c r="E103" s="31">
        <f t="shared" si="2"/>
        <v>26</v>
      </c>
      <c r="F103" s="31">
        <f>ROUND(D103*tps/100,2)</f>
        <v>6.05</v>
      </c>
      <c r="G103" s="31">
        <f>D103+E103+F103</f>
        <v>87.05999999999999</v>
      </c>
      <c r="H103" s="32">
        <f>I103-(D103+E103)</f>
        <v>10.990000000000009</v>
      </c>
      <c r="I103" s="33">
        <v>92</v>
      </c>
      <c r="J103" s="34"/>
      <c r="K103" s="35">
        <f>H103*J103</f>
        <v>0</v>
      </c>
    </row>
    <row r="104" spans="1:11" ht="11.25" customHeight="1">
      <c r="A104" s="49" t="s">
        <v>125</v>
      </c>
      <c r="B104" s="38" t="s">
        <v>126</v>
      </c>
      <c r="C104" s="30">
        <v>355</v>
      </c>
      <c r="D104" s="31">
        <v>71.07</v>
      </c>
      <c r="E104" s="31">
        <f t="shared" si="2"/>
        <v>26</v>
      </c>
      <c r="F104" s="31">
        <f>ROUND(D104*tps/100,2)</f>
        <v>7.82</v>
      </c>
      <c r="G104" s="31">
        <f>D104+E104+F104</f>
        <v>104.88999999999999</v>
      </c>
      <c r="H104" s="32">
        <f>I104-(D104+E104)</f>
        <v>10.930000000000007</v>
      </c>
      <c r="I104" s="33">
        <v>108</v>
      </c>
      <c r="J104" s="34"/>
      <c r="K104" s="35">
        <f>H104*J104</f>
        <v>0</v>
      </c>
    </row>
    <row r="105" spans="1:11" ht="14.25">
      <c r="A105" s="49"/>
      <c r="B105" s="38" t="s">
        <v>127</v>
      </c>
      <c r="C105" s="30">
        <v>338</v>
      </c>
      <c r="D105" s="31">
        <v>65.82</v>
      </c>
      <c r="E105" s="31">
        <f t="shared" si="2"/>
        <v>26</v>
      </c>
      <c r="F105" s="31">
        <f>ROUND(D105*tps/100,2)</f>
        <v>7.24</v>
      </c>
      <c r="G105" s="31">
        <f>D105+E105+F105</f>
        <v>99.05999999999999</v>
      </c>
      <c r="H105" s="32">
        <f>I105-(D105+E105)</f>
        <v>10.180000000000007</v>
      </c>
      <c r="I105" s="33">
        <v>102</v>
      </c>
      <c r="J105" s="34"/>
      <c r="K105" s="35">
        <f>H105*J105</f>
        <v>0</v>
      </c>
    </row>
    <row r="106" spans="1:11" ht="14.25">
      <c r="A106" s="49"/>
      <c r="B106" s="38" t="s">
        <v>128</v>
      </c>
      <c r="C106" s="30">
        <v>326</v>
      </c>
      <c r="D106" s="31">
        <v>62.11</v>
      </c>
      <c r="E106" s="31">
        <f t="shared" si="2"/>
        <v>26</v>
      </c>
      <c r="F106" s="31">
        <f>ROUND(D106*tps/100,2)</f>
        <v>6.83</v>
      </c>
      <c r="G106" s="31">
        <f>D106+E106+F106</f>
        <v>94.94</v>
      </c>
      <c r="H106" s="32">
        <f>I106-(D106+E106)</f>
        <v>9.89</v>
      </c>
      <c r="I106" s="33">
        <v>98</v>
      </c>
      <c r="J106" s="34"/>
      <c r="K106" s="35">
        <f>H106*J106</f>
        <v>0</v>
      </c>
    </row>
    <row r="107" spans="1:11" ht="14.25">
      <c r="A107" s="49"/>
      <c r="B107" s="38" t="s">
        <v>129</v>
      </c>
      <c r="C107" s="30">
        <v>319</v>
      </c>
      <c r="D107" s="31">
        <v>59.95</v>
      </c>
      <c r="E107" s="31">
        <f t="shared" si="2"/>
        <v>26</v>
      </c>
      <c r="F107" s="31">
        <f>ROUND(D107*tps/100,2)</f>
        <v>6.59</v>
      </c>
      <c r="G107" s="31">
        <f>D107+E107+F107</f>
        <v>92.54</v>
      </c>
      <c r="H107" s="32">
        <f>I107-(D107+E107)</f>
        <v>9.049999999999997</v>
      </c>
      <c r="I107" s="33">
        <v>95</v>
      </c>
      <c r="J107" s="34"/>
      <c r="K107" s="35">
        <f>H107*J107</f>
        <v>0</v>
      </c>
    </row>
    <row r="108" spans="1:11" ht="14.25">
      <c r="A108" s="49"/>
      <c r="B108" s="38" t="s">
        <v>130</v>
      </c>
      <c r="C108" s="30">
        <v>312</v>
      </c>
      <c r="D108" s="31">
        <v>57.79</v>
      </c>
      <c r="E108" s="31">
        <f t="shared" si="2"/>
        <v>26</v>
      </c>
      <c r="F108" s="31">
        <f>ROUND(D108*tps/100,2)</f>
        <v>6.36</v>
      </c>
      <c r="G108" s="31">
        <f>D108+E108+F108</f>
        <v>90.14999999999999</v>
      </c>
      <c r="H108" s="32">
        <f>I108-(D108+E108)</f>
        <v>10.210000000000008</v>
      </c>
      <c r="I108" s="33">
        <v>94</v>
      </c>
      <c r="J108" s="34"/>
      <c r="K108" s="35">
        <f>H108*J108</f>
        <v>0</v>
      </c>
    </row>
    <row r="109" spans="1:11" ht="14.25">
      <c r="A109" s="49"/>
      <c r="B109" s="38" t="s">
        <v>131</v>
      </c>
      <c r="C109" s="30">
        <v>307</v>
      </c>
      <c r="D109" s="31">
        <v>56.24</v>
      </c>
      <c r="E109" s="31">
        <f aca="true" t="shared" si="3" ref="E109:E114">put*ntc</f>
        <v>26</v>
      </c>
      <c r="F109" s="31">
        <f>ROUND(D109*tps/100,2)</f>
        <v>6.19</v>
      </c>
      <c r="G109" s="31">
        <f>D109+E109+F109</f>
        <v>88.43</v>
      </c>
      <c r="H109" s="32">
        <f>I109-(D109+E109)</f>
        <v>11.759999999999991</v>
      </c>
      <c r="I109" s="33">
        <v>94</v>
      </c>
      <c r="J109" s="34"/>
      <c r="K109" s="35">
        <f>H109*J109</f>
        <v>0</v>
      </c>
    </row>
    <row r="110" spans="1:11" ht="14.25">
      <c r="A110" s="49"/>
      <c r="B110" s="38" t="s">
        <v>132</v>
      </c>
      <c r="C110" s="30">
        <v>306</v>
      </c>
      <c r="D110" s="31">
        <v>55.93</v>
      </c>
      <c r="E110" s="31">
        <f t="shared" si="3"/>
        <v>26</v>
      </c>
      <c r="F110" s="31">
        <f>ROUND(D110*tps/100,2)</f>
        <v>6.15</v>
      </c>
      <c r="G110" s="31">
        <f>D110+E110+F110</f>
        <v>88.08000000000001</v>
      </c>
      <c r="H110" s="32">
        <f>I110-(D110+E110)</f>
        <v>11.069999999999993</v>
      </c>
      <c r="I110" s="33">
        <v>93</v>
      </c>
      <c r="J110" s="34"/>
      <c r="K110" s="35">
        <f>H110*J110</f>
        <v>0</v>
      </c>
    </row>
    <row r="111" spans="1:11" ht="14.25">
      <c r="A111" s="49"/>
      <c r="B111" s="38" t="s">
        <v>133</v>
      </c>
      <c r="C111" s="30">
        <v>305</v>
      </c>
      <c r="D111" s="31">
        <v>55.62</v>
      </c>
      <c r="E111" s="31">
        <f t="shared" si="3"/>
        <v>26</v>
      </c>
      <c r="F111" s="31">
        <f>ROUND(D111*tps/100,2)</f>
        <v>6.12</v>
      </c>
      <c r="G111" s="31">
        <f>D111+E111+F111</f>
        <v>87.74000000000001</v>
      </c>
      <c r="H111" s="32">
        <f>I111-(D111+E111)</f>
        <v>11.379999999999995</v>
      </c>
      <c r="I111" s="33">
        <v>93</v>
      </c>
      <c r="J111" s="34"/>
      <c r="K111" s="35">
        <f>H111*J111</f>
        <v>0</v>
      </c>
    </row>
    <row r="112" spans="1:11" ht="14.25">
      <c r="A112" s="49"/>
      <c r="B112" s="38" t="s">
        <v>134</v>
      </c>
      <c r="C112" s="30">
        <v>304</v>
      </c>
      <c r="D112" s="31">
        <v>55.32</v>
      </c>
      <c r="E112" s="31">
        <f t="shared" si="3"/>
        <v>26</v>
      </c>
      <c r="F112" s="31">
        <f>ROUND(D112*tps/100,2)</f>
        <v>6.09</v>
      </c>
      <c r="G112" s="31">
        <f>D112+E112+F112</f>
        <v>87.41</v>
      </c>
      <c r="H112" s="32">
        <f>I112-(D112+E112)</f>
        <v>11.680000000000007</v>
      </c>
      <c r="I112" s="33">
        <v>93</v>
      </c>
      <c r="J112" s="34"/>
      <c r="K112" s="35">
        <f>H112*J112</f>
        <v>0</v>
      </c>
    </row>
    <row r="113" spans="1:11" ht="14.25">
      <c r="A113" s="49"/>
      <c r="B113" s="38" t="s">
        <v>135</v>
      </c>
      <c r="C113" s="30">
        <v>303</v>
      </c>
      <c r="D113" s="31">
        <v>55.01</v>
      </c>
      <c r="E113" s="31">
        <f t="shared" si="3"/>
        <v>26</v>
      </c>
      <c r="F113" s="31">
        <f>ROUND(D113*tps/100,2)</f>
        <v>6.05</v>
      </c>
      <c r="G113" s="31">
        <f>D113+E113+F113</f>
        <v>87.05999999999999</v>
      </c>
      <c r="H113" s="32">
        <f>I113-(D113+E113)</f>
        <v>10.990000000000009</v>
      </c>
      <c r="I113" s="33">
        <v>92</v>
      </c>
      <c r="J113" s="34"/>
      <c r="K113" s="35">
        <f>H113*J113</f>
        <v>0</v>
      </c>
    </row>
    <row r="114" spans="1:11" ht="14.25">
      <c r="A114" s="49"/>
      <c r="B114" s="42" t="s">
        <v>136</v>
      </c>
      <c r="C114" s="43">
        <v>302</v>
      </c>
      <c r="D114" s="31">
        <v>54.7</v>
      </c>
      <c r="E114" s="31">
        <f t="shared" si="3"/>
        <v>26</v>
      </c>
      <c r="F114" s="31">
        <f>ROUND(D114*tps/100,2)</f>
        <v>6.02</v>
      </c>
      <c r="G114" s="31">
        <f>D114+E114+F114</f>
        <v>86.72</v>
      </c>
      <c r="H114" s="32">
        <f>I114-(D114+E114)</f>
        <v>11.299999999999997</v>
      </c>
      <c r="I114" s="44">
        <v>92</v>
      </c>
      <c r="J114" s="34"/>
      <c r="K114" s="35">
        <f>H114*J114</f>
        <v>0</v>
      </c>
    </row>
    <row r="116" spans="1:3" ht="12.75" customHeight="1" hidden="1">
      <c r="A116" s="50" t="s">
        <v>137</v>
      </c>
      <c r="B116" s="50"/>
      <c r="C116" s="51">
        <v>445.09</v>
      </c>
    </row>
    <row r="119" ht="15" customHeight="1"/>
  </sheetData>
  <sheetProtection selectLockedCells="1" selectUnlockedCells="1"/>
  <mergeCells count="18">
    <mergeCell ref="A1:B1"/>
    <mergeCell ref="A2:B2"/>
    <mergeCell ref="A3:B3"/>
    <mergeCell ref="A6:I6"/>
    <mergeCell ref="A8:A14"/>
    <mergeCell ref="A15:A17"/>
    <mergeCell ref="A18:A21"/>
    <mergeCell ref="A22:A32"/>
    <mergeCell ref="A33:I33"/>
    <mergeCell ref="A35:A45"/>
    <mergeCell ref="A46:A58"/>
    <mergeCell ref="A59:A71"/>
    <mergeCell ref="A72:I72"/>
    <mergeCell ref="A74:A81"/>
    <mergeCell ref="A82:A92"/>
    <mergeCell ref="A93:A103"/>
    <mergeCell ref="A104:A114"/>
    <mergeCell ref="A116:B116"/>
  </mergeCells>
  <printOptions gridLines="1" horizontalCentered="1"/>
  <pageMargins left="0.15763888888888888" right="0.15763888888888888" top="0.7083333333333334" bottom="0.1763888888888889" header="0.3541666666666667" footer="0.5118055555555555"/>
  <pageSetup horizontalDpi="300" verticalDpi="300" orientation="portrait" paperSize="9" scale="91"/>
  <headerFooter alignWithMargins="0">
    <oddHeader>&amp;L&amp;"Geneva,Gras"F.O.-DGFiP 77&amp;Ccotisations 2013</oddHeader>
  </headerFooter>
  <rowBreaks count="1" manualBreakCount="1">
    <brk id="7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COMPTA PUBLIQUE</dc:creator>
  <cp:keywords/>
  <dc:description/>
  <cp:lastModifiedBy/>
  <cp:lastPrinted>2013-05-21T16:40:49Z</cp:lastPrinted>
  <dcterms:created xsi:type="dcterms:W3CDTF">2012-03-27T10:36:24Z</dcterms:created>
  <dcterms:modified xsi:type="dcterms:W3CDTF">2014-06-07T10:54:25Z</dcterms:modified>
  <cp:category/>
  <cp:version/>
  <cp:contentType/>
  <cp:contentStatus/>
  <cp:revision>1</cp:revision>
</cp:coreProperties>
</file>