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2011 poids ORE" sheetId="1" r:id="rId1"/>
    <sheet name="2011 ETPT répart" sheetId="2" r:id="rId2"/>
    <sheet name="2011 emplois répart B C" sheetId="3" r:id="rId3"/>
  </sheets>
  <definedNames>
    <definedName name="_xlnm.Print_Titles" localSheetId="2">'2011 emplois répart B C'!$8:$9</definedName>
    <definedName name="_xlnm.Print_Titles" localSheetId="0">'2011 poids ORE'!$8:$9</definedName>
    <definedName name="_xlnm.Print_Area" localSheetId="2">'2011 emplois répart B C'!$A$1:$K$60</definedName>
    <definedName name="_xlnm.Print_Area" localSheetId="1">'2011 ETPT répart'!$A$1:$H$57</definedName>
    <definedName name="_xlnm.Print_Area" localSheetId="0">'2011 poids ORE'!$A$1:$F$54</definedName>
  </definedNames>
  <calcPr fullCalcOnLoad="1"/>
</workbook>
</file>

<file path=xl/sharedStrings.xml><?xml version="1.0" encoding="utf-8"?>
<sst xmlns="http://schemas.openxmlformats.org/spreadsheetml/2006/main" count="188" uniqueCount="85">
  <si>
    <t>B</t>
  </si>
  <si>
    <t>C</t>
  </si>
  <si>
    <t>total</t>
  </si>
  <si>
    <t>BASSIN DE LACQ</t>
  </si>
  <si>
    <t>ARUDY</t>
  </si>
  <si>
    <t>ARZACQ MORLANNE</t>
  </si>
  <si>
    <t>64006</t>
  </si>
  <si>
    <t>BEDOUS</t>
  </si>
  <si>
    <t>GARLIN</t>
  </si>
  <si>
    <t>LARUNS</t>
  </si>
  <si>
    <t>LEMBEYE</t>
  </si>
  <si>
    <t>LESCAR RIVES DU GAVE</t>
  </si>
  <si>
    <t>MAULEON</t>
  </si>
  <si>
    <t>MONEIN</t>
  </si>
  <si>
    <t>MORLAAS</t>
  </si>
  <si>
    <t>NAVARRENX</t>
  </si>
  <si>
    <t>NAY</t>
  </si>
  <si>
    <t>OLORON-ARAMITS</t>
  </si>
  <si>
    <t>ORTHEZ</t>
  </si>
  <si>
    <t>PAU CH</t>
  </si>
  <si>
    <t>PONTACQ SOUMOULOU</t>
  </si>
  <si>
    <t>SALIES DE BEARN</t>
  </si>
  <si>
    <t>SAUVETERRE DE BEARN</t>
  </si>
  <si>
    <t>TARDETS</t>
  </si>
  <si>
    <t>THEZE</t>
  </si>
  <si>
    <t>PAIERIE DEPARTEMENT.</t>
  </si>
  <si>
    <t>CAMBO LES BAINS</t>
  </si>
  <si>
    <t>HENDAYE</t>
  </si>
  <si>
    <t>HASPARREN</t>
  </si>
  <si>
    <t>ST ETIENNE DE BAIGORRY</t>
  </si>
  <si>
    <t>ST JEAN DE LUZ</t>
  </si>
  <si>
    <t>ST JEAN PIED DE PORT</t>
  </si>
  <si>
    <t>ST PALAIS</t>
  </si>
  <si>
    <t>USTARITZ</t>
  </si>
  <si>
    <t>ANGLET ADOUR OCEAN</t>
  </si>
  <si>
    <t>BAYONNE CH</t>
  </si>
  <si>
    <t>TOTAL PNC</t>
  </si>
  <si>
    <t xml:space="preserve">ERD </t>
  </si>
  <si>
    <t>ERR</t>
  </si>
  <si>
    <t>TOTAL emplois mutualisés</t>
  </si>
  <si>
    <t>TOTAL GENERAL</t>
  </si>
  <si>
    <t>ORTHEZ SIP</t>
  </si>
  <si>
    <t>OLORON SIP</t>
  </si>
  <si>
    <t>BIARRITZ SIP</t>
  </si>
  <si>
    <t>Autres *</t>
  </si>
  <si>
    <t>PAU MUNICIPALE</t>
  </si>
  <si>
    <t>(1)</t>
  </si>
  <si>
    <t>(2)</t>
  </si>
  <si>
    <t>BAYONNE MUNICIPALE</t>
  </si>
  <si>
    <t>Evolution</t>
  </si>
  <si>
    <t>Annexe n° 3</t>
  </si>
  <si>
    <t>ORE</t>
  </si>
  <si>
    <t xml:space="preserve">Poids ORE de chaque structure </t>
  </si>
  <si>
    <t>Proposition de répartition des emplois entre les catégories de personnel B et C</t>
  </si>
  <si>
    <t>CTPD DU 24 JANVIER 2011</t>
  </si>
  <si>
    <t>Poids ORE de chaque structure départementale</t>
  </si>
  <si>
    <t>Situation des emplois / ORE 2010-PLF2011 au 1/1/2011</t>
  </si>
  <si>
    <t>Suppressions ciblées TP (5 emplois)</t>
  </si>
  <si>
    <t xml:space="preserve">ORE brut corrigé </t>
  </si>
  <si>
    <t>SIP PAU EST (dont accueil)</t>
  </si>
  <si>
    <t>SIP PAU NORD</t>
  </si>
  <si>
    <t>SIP PAU SUD</t>
  </si>
  <si>
    <t>SIP ANGLET (dont accueil)</t>
  </si>
  <si>
    <t>SIP BAYONNE</t>
  </si>
  <si>
    <t>TOTAL DIRECTION</t>
  </si>
  <si>
    <t>TOTAL PNC+DIRECTION</t>
  </si>
  <si>
    <t>(3) = (1) - (2)</t>
  </si>
  <si>
    <r>
      <t xml:space="preserve">(3) / </t>
    </r>
    <r>
      <rPr>
        <b/>
        <sz val="10"/>
        <color indexed="10"/>
        <rFont val="Arial"/>
        <family val="2"/>
      </rPr>
      <t>278,12</t>
    </r>
  </si>
  <si>
    <t>Annexe n° 4</t>
  </si>
  <si>
    <t>Emplois théoriques (poids ORE/249 emplois hors mutualisés)</t>
  </si>
  <si>
    <t>TOTAL Direction</t>
  </si>
  <si>
    <t>TOTAL PNC+Direction</t>
  </si>
  <si>
    <t>Proposition de répartition des 249 ETPT</t>
  </si>
  <si>
    <t>ORE brut corrigé (-5 emplois TP)</t>
  </si>
  <si>
    <t>Poids ORE de chaque structure (ORE/278,12)</t>
  </si>
  <si>
    <t>Propositions Administration 2011</t>
  </si>
  <si>
    <t>Emplois implantés 2010</t>
  </si>
  <si>
    <t>Ecart 2011-2010</t>
  </si>
  <si>
    <t>Emplois implantés 2011                 Propositions de l'Administration</t>
  </si>
  <si>
    <t>Direction hors emplois mutualisés</t>
  </si>
  <si>
    <t>Annexe n° 5</t>
  </si>
  <si>
    <t>* Autres emplois mutualisés implantés: 2 contrôleurs poursuites (emplois à supprimer),  1 agent enquêteur</t>
  </si>
  <si>
    <t>* Autres emplois mutualisés implantés: 2 contrôleurs poursuites (emplois à supprimer), agent enquêteur</t>
  </si>
  <si>
    <t>Pour mémoire: CMIB (2B 2C implantés) non inclus dans l'ORE, service du domaine inclus dans l'ORE</t>
  </si>
  <si>
    <t xml:space="preserve">Pour mémoire: CMIB (2B 2C implantés) non inclus dans l'ORE, service du domaine inclus dans l'ORE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</si>
</sst>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000"/>
    <numFmt numFmtId="179" formatCode="0#&quot; &quot;##&quot; &quot;##&quot; &quot;##&quot; &quot;##"/>
    <numFmt numFmtId="180" formatCode="0.0%"/>
    <numFmt numFmtId="181" formatCode="0.000%"/>
    <numFmt numFmtId="182" formatCode="0.0"/>
    <numFmt numFmtId="183" formatCode="0.00000000"/>
    <numFmt numFmtId="184" formatCode="0.000000000"/>
    <numFmt numFmtId="185" formatCode="0.0000000"/>
    <numFmt numFmtId="186" formatCode="#,##0.0000"/>
    <numFmt numFmtId="187" formatCode="#,##0.00000"/>
    <numFmt numFmtId="188" formatCode="0.0000%"/>
  </numFmts>
  <fonts count="10"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 wrapText="1"/>
      <protection/>
    </xf>
    <xf numFmtId="0" fontId="3" fillId="2" borderId="0" xfId="0" applyFont="1" applyFill="1" applyBorder="1" applyAlignment="1" applyProtection="1">
      <alignment horizontal="center" wrapText="1"/>
      <protection/>
    </xf>
    <xf numFmtId="0" fontId="3" fillId="2" borderId="4" xfId="0" applyFont="1" applyFill="1" applyBorder="1" applyAlignment="1" applyProtection="1">
      <alignment horizontal="center" wrapText="1"/>
      <protection/>
    </xf>
    <xf numFmtId="0" fontId="3" fillId="2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78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49" fontId="0" fillId="0" borderId="0" xfId="0" applyNumberForma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82" fontId="0" fillId="0" borderId="0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82" fontId="0" fillId="0" borderId="3" xfId="0" applyNumberFormat="1" applyFill="1" applyBorder="1" applyAlignment="1" applyProtection="1">
      <alignment horizontal="right"/>
      <protection locked="0"/>
    </xf>
    <xf numFmtId="182" fontId="0" fillId="0" borderId="0" xfId="0" applyNumberFormat="1" applyFill="1" applyBorder="1" applyAlignment="1" applyProtection="1">
      <alignment horizontal="right"/>
      <protection/>
    </xf>
    <xf numFmtId="182" fontId="3" fillId="0" borderId="4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ill="1" applyBorder="1" applyAlignment="1" applyProtection="1">
      <alignment horizontal="right"/>
      <protection locked="0"/>
    </xf>
    <xf numFmtId="182" fontId="3" fillId="0" borderId="4" xfId="0" applyNumberFormat="1" applyFont="1" applyFill="1" applyBorder="1" applyAlignment="1" applyProtection="1">
      <alignment horizontal="right"/>
      <protection locked="0"/>
    </xf>
    <xf numFmtId="182" fontId="0" fillId="0" borderId="0" xfId="0" applyNumberFormat="1" applyFont="1" applyFill="1" applyBorder="1" applyAlignment="1" applyProtection="1">
      <alignment horizontal="right"/>
      <protection/>
    </xf>
    <xf numFmtId="182" fontId="0" fillId="0" borderId="0" xfId="0" applyNumberFormat="1" applyBorder="1" applyAlignment="1" applyProtection="1">
      <alignment horizontal="right"/>
      <protection locked="0"/>
    </xf>
    <xf numFmtId="182" fontId="0" fillId="0" borderId="3" xfId="0" applyNumberFormat="1" applyBorder="1" applyAlignment="1" applyProtection="1">
      <alignment horizontal="center"/>
      <protection locked="0"/>
    </xf>
    <xf numFmtId="182" fontId="0" fillId="0" borderId="0" xfId="0" applyNumberFormat="1" applyBorder="1" applyAlignment="1" applyProtection="1">
      <alignment horizontal="center"/>
      <protection locked="0"/>
    </xf>
    <xf numFmtId="182" fontId="0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4" fontId="0" fillId="0" borderId="6" xfId="0" applyNumberFormat="1" applyFont="1" applyBorder="1" applyAlignment="1" applyProtection="1">
      <alignment horizontal="right"/>
      <protection/>
    </xf>
    <xf numFmtId="4" fontId="0" fillId="3" borderId="6" xfId="0" applyNumberFormat="1" applyFont="1" applyFill="1" applyBorder="1" applyAlignment="1" applyProtection="1">
      <alignment horizontal="right"/>
      <protection/>
    </xf>
    <xf numFmtId="0" fontId="7" fillId="0" borderId="6" xfId="0" applyFont="1" applyBorder="1" applyAlignment="1" applyProtection="1">
      <alignment/>
      <protection/>
    </xf>
    <xf numFmtId="178" fontId="0" fillId="0" borderId="7" xfId="0" applyNumberFormat="1" applyBorder="1" applyAlignment="1" applyProtection="1">
      <alignment horizontal="center"/>
      <protection/>
    </xf>
    <xf numFmtId="188" fontId="0" fillId="0" borderId="8" xfId="0" applyNumberFormat="1" applyBorder="1" applyAlignment="1" applyProtection="1">
      <alignment/>
      <protection/>
    </xf>
    <xf numFmtId="49" fontId="0" fillId="0" borderId="7" xfId="0" applyNumberFormat="1" applyBorder="1" applyAlignment="1" applyProtection="1">
      <alignment horizontal="center"/>
      <protection/>
    </xf>
    <xf numFmtId="178" fontId="0" fillId="0" borderId="9" xfId="0" applyNumberForma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 horizontal="right"/>
      <protection/>
    </xf>
    <xf numFmtId="188" fontId="0" fillId="0" borderId="11" xfId="0" applyNumberFormat="1" applyBorder="1" applyAlignment="1" applyProtection="1">
      <alignment/>
      <protection/>
    </xf>
    <xf numFmtId="4" fontId="3" fillId="2" borderId="12" xfId="0" applyNumberFormat="1" applyFont="1" applyFill="1" applyBorder="1" applyAlignment="1" applyProtection="1">
      <alignment/>
      <protection/>
    </xf>
    <xf numFmtId="3" fontId="3" fillId="2" borderId="12" xfId="0" applyNumberFormat="1" applyFont="1" applyFill="1" applyBorder="1" applyAlignment="1" applyProtection="1">
      <alignment/>
      <protection/>
    </xf>
    <xf numFmtId="4" fontId="3" fillId="2" borderId="12" xfId="0" applyNumberFormat="1" applyFont="1" applyFill="1" applyBorder="1" applyAlignment="1" applyProtection="1">
      <alignment horizontal="right"/>
      <protection/>
    </xf>
    <xf numFmtId="10" fontId="3" fillId="2" borderId="13" xfId="0" applyNumberFormat="1" applyFont="1" applyFill="1" applyBorder="1" applyAlignment="1" applyProtection="1">
      <alignment/>
      <protection/>
    </xf>
    <xf numFmtId="178" fontId="0" fillId="0" borderId="14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4" fontId="0" fillId="0" borderId="15" xfId="0" applyNumberFormat="1" applyFont="1" applyBorder="1" applyAlignment="1" applyProtection="1">
      <alignment horizontal="right"/>
      <protection/>
    </xf>
    <xf numFmtId="188" fontId="0" fillId="0" borderId="16" xfId="0" applyNumberFormat="1" applyBorder="1" applyAlignment="1" applyProtection="1">
      <alignment/>
      <protection/>
    </xf>
    <xf numFmtId="0" fontId="1" fillId="2" borderId="17" xfId="0" applyFont="1" applyFill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  <xf numFmtId="0" fontId="1" fillId="2" borderId="18" xfId="0" applyFont="1" applyFill="1" applyBorder="1" applyAlignment="1" applyProtection="1">
      <alignment horizontal="center" vertical="center" wrapText="1"/>
      <protection/>
    </xf>
    <xf numFmtId="0" fontId="1" fillId="2" borderId="19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/>
      <protection/>
    </xf>
    <xf numFmtId="0" fontId="3" fillId="2" borderId="10" xfId="0" applyFont="1" applyFill="1" applyBorder="1" applyAlignment="1" applyProtection="1">
      <alignment/>
      <protection/>
    </xf>
    <xf numFmtId="49" fontId="3" fillId="2" borderId="10" xfId="0" applyNumberFormat="1" applyFont="1" applyFill="1" applyBorder="1" applyAlignment="1" applyProtection="1">
      <alignment horizontal="center"/>
      <protection/>
    </xf>
    <xf numFmtId="49" fontId="3" fillId="2" borderId="11" xfId="0" applyNumberFormat="1" applyFont="1" applyFill="1" applyBorder="1" applyAlignment="1" applyProtection="1">
      <alignment horizontal="center"/>
      <protection/>
    </xf>
    <xf numFmtId="4" fontId="3" fillId="4" borderId="10" xfId="0" applyNumberFormat="1" applyFont="1" applyFill="1" applyBorder="1" applyAlignment="1" applyProtection="1">
      <alignment/>
      <protection/>
    </xf>
    <xf numFmtId="178" fontId="0" fillId="0" borderId="20" xfId="0" applyNumberForma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182" fontId="3" fillId="0" borderId="12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/>
    </xf>
    <xf numFmtId="182" fontId="6" fillId="0" borderId="3" xfId="0" applyNumberFormat="1" applyFont="1" applyFill="1" applyBorder="1" applyAlignment="1" applyProtection="1">
      <alignment horizontal="center"/>
      <protection locked="0"/>
    </xf>
    <xf numFmtId="178" fontId="7" fillId="0" borderId="20" xfId="0" applyNumberFormat="1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/>
      <protection/>
    </xf>
    <xf numFmtId="182" fontId="8" fillId="0" borderId="3" xfId="0" applyNumberFormat="1" applyFont="1" applyFill="1" applyBorder="1" applyAlignment="1" applyProtection="1">
      <alignment horizontal="center"/>
      <protection locked="0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/>
    </xf>
    <xf numFmtId="178" fontId="3" fillId="2" borderId="9" xfId="0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 horizontal="center"/>
      <protection/>
    </xf>
    <xf numFmtId="182" fontId="3" fillId="2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178" fontId="3" fillId="2" borderId="17" xfId="0" applyNumberFormat="1" applyFont="1" applyFill="1" applyBorder="1" applyAlignment="1" applyProtection="1">
      <alignment horizontal="center"/>
      <protection/>
    </xf>
    <xf numFmtId="4" fontId="3" fillId="2" borderId="18" xfId="0" applyNumberFormat="1" applyFont="1" applyFill="1" applyBorder="1" applyAlignment="1" applyProtection="1">
      <alignment horizontal="right"/>
      <protection/>
    </xf>
    <xf numFmtId="3" fontId="3" fillId="2" borderId="18" xfId="0" applyNumberFormat="1" applyFont="1" applyFill="1" applyBorder="1" applyAlignment="1" applyProtection="1">
      <alignment/>
      <protection/>
    </xf>
    <xf numFmtId="4" fontId="3" fillId="2" borderId="18" xfId="0" applyNumberFormat="1" applyFont="1" applyFill="1" applyBorder="1" applyAlignment="1" applyProtection="1">
      <alignment/>
      <protection/>
    </xf>
    <xf numFmtId="10" fontId="3" fillId="2" borderId="19" xfId="0" applyNumberFormat="1" applyFont="1" applyFill="1" applyBorder="1" applyAlignment="1" applyProtection="1">
      <alignment/>
      <protection/>
    </xf>
    <xf numFmtId="4" fontId="3" fillId="2" borderId="10" xfId="0" applyNumberFormat="1" applyFont="1" applyFill="1" applyBorder="1" applyAlignment="1" applyProtection="1">
      <alignment horizontal="right"/>
      <protection/>
    </xf>
    <xf numFmtId="3" fontId="3" fillId="2" borderId="10" xfId="0" applyNumberFormat="1" applyFont="1" applyFill="1" applyBorder="1" applyAlignment="1" applyProtection="1">
      <alignment horizontal="right"/>
      <protection/>
    </xf>
    <xf numFmtId="10" fontId="3" fillId="2" borderId="11" xfId="0" applyNumberFormat="1" applyFont="1" applyFill="1" applyBorder="1" applyAlignment="1" applyProtection="1">
      <alignment/>
      <protection/>
    </xf>
    <xf numFmtId="4" fontId="0" fillId="0" borderId="3" xfId="0" applyNumberFormat="1" applyFont="1" applyBorder="1" applyAlignment="1" applyProtection="1">
      <alignment horizontal="center"/>
      <protection/>
    </xf>
    <xf numFmtId="188" fontId="0" fillId="0" borderId="12" xfId="0" applyNumberFormat="1" applyBorder="1" applyAlignment="1" applyProtection="1">
      <alignment horizontal="center"/>
      <protection/>
    </xf>
    <xf numFmtId="4" fontId="0" fillId="0" borderId="12" xfId="0" applyNumberForma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10" fontId="3" fillId="2" borderId="21" xfId="0" applyNumberFormat="1" applyFont="1" applyFill="1" applyBorder="1" applyAlignment="1" applyProtection="1">
      <alignment horizontal="center"/>
      <protection/>
    </xf>
    <xf numFmtId="10" fontId="3" fillId="2" borderId="18" xfId="0" applyNumberFormat="1" applyFont="1" applyFill="1" applyBorder="1" applyAlignment="1" applyProtection="1">
      <alignment horizontal="center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10" fontId="3" fillId="0" borderId="12" xfId="0" applyNumberFormat="1" applyFont="1" applyFill="1" applyBorder="1" applyAlignment="1" applyProtection="1">
      <alignment horizontal="center"/>
      <protection/>
    </xf>
    <xf numFmtId="178" fontId="3" fillId="2" borderId="22" xfId="0" applyNumberFormat="1" applyFont="1" applyFill="1" applyBorder="1" applyAlignment="1" applyProtection="1">
      <alignment horizontal="center"/>
      <protection/>
    </xf>
    <xf numFmtId="0" fontId="3" fillId="2" borderId="21" xfId="0" applyFont="1" applyFill="1" applyBorder="1" applyAlignment="1" applyProtection="1">
      <alignment horizontal="center"/>
      <protection/>
    </xf>
    <xf numFmtId="4" fontId="3" fillId="2" borderId="21" xfId="0" applyNumberFormat="1" applyFont="1" applyFill="1" applyBorder="1" applyAlignment="1" applyProtection="1">
      <alignment horizontal="center" vertical="center"/>
      <protection/>
    </xf>
    <xf numFmtId="178" fontId="3" fillId="2" borderId="23" xfId="0" applyNumberFormat="1" applyFont="1" applyFill="1" applyBorder="1" applyAlignment="1" applyProtection="1">
      <alignment horizontal="center"/>
      <protection/>
    </xf>
    <xf numFmtId="0" fontId="3" fillId="2" borderId="24" xfId="0" applyFont="1" applyFill="1" applyBorder="1" applyAlignment="1" applyProtection="1">
      <alignment horizontal="center"/>
      <protection/>
    </xf>
    <xf numFmtId="4" fontId="3" fillId="2" borderId="24" xfId="0" applyNumberFormat="1" applyFont="1" applyFill="1" applyBorder="1" applyAlignment="1" applyProtection="1">
      <alignment horizontal="center"/>
      <protection/>
    </xf>
    <xf numFmtId="9" fontId="3" fillId="2" borderId="24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4" fontId="3" fillId="2" borderId="18" xfId="0" applyNumberFormat="1" applyFont="1" applyFill="1" applyBorder="1" applyAlignment="1" applyProtection="1">
      <alignment horizontal="center"/>
      <protection/>
    </xf>
    <xf numFmtId="182" fontId="3" fillId="2" borderId="18" xfId="0" applyNumberFormat="1" applyFont="1" applyFill="1" applyBorder="1" applyAlignment="1" applyProtection="1">
      <alignment horizontal="center"/>
      <protection/>
    </xf>
    <xf numFmtId="182" fontId="3" fillId="2" borderId="19" xfId="0" applyNumberFormat="1" applyFont="1" applyFill="1" applyBorder="1" applyAlignment="1" applyProtection="1">
      <alignment horizontal="right"/>
      <protection/>
    </xf>
    <xf numFmtId="2" fontId="3" fillId="2" borderId="10" xfId="0" applyNumberFormat="1" applyFont="1" applyFill="1" applyBorder="1" applyAlignment="1" applyProtection="1">
      <alignment horizontal="center"/>
      <protection/>
    </xf>
    <xf numFmtId="182" fontId="3" fillId="2" borderId="18" xfId="0" applyNumberFormat="1" applyFont="1" applyFill="1" applyBorder="1" applyAlignment="1" applyProtection="1">
      <alignment horizontal="right"/>
      <protection/>
    </xf>
    <xf numFmtId="173" fontId="3" fillId="2" borderId="18" xfId="0" applyNumberFormat="1" applyFont="1" applyFill="1" applyBorder="1" applyAlignment="1" applyProtection="1">
      <alignment horizontal="right"/>
      <protection/>
    </xf>
    <xf numFmtId="1" fontId="3" fillId="2" borderId="18" xfId="0" applyNumberFormat="1" applyFont="1" applyFill="1" applyBorder="1" applyAlignment="1" applyProtection="1">
      <alignment horizontal="right"/>
      <protection/>
    </xf>
    <xf numFmtId="1" fontId="3" fillId="0" borderId="25" xfId="0" applyNumberFormat="1" applyFont="1" applyFill="1" applyBorder="1" applyAlignment="1" applyProtection="1">
      <alignment horizontal="right"/>
      <protection locked="0"/>
    </xf>
    <xf numFmtId="1" fontId="6" fillId="0" borderId="25" xfId="0" applyNumberFormat="1" applyFont="1" applyFill="1" applyBorder="1" applyAlignment="1" applyProtection="1">
      <alignment horizontal="right"/>
      <protection locked="0"/>
    </xf>
    <xf numFmtId="182" fontId="6" fillId="0" borderId="25" xfId="0" applyNumberFormat="1" applyFont="1" applyFill="1" applyBorder="1" applyAlignment="1" applyProtection="1">
      <alignment horizontal="right"/>
      <protection locked="0"/>
    </xf>
    <xf numFmtId="182" fontId="8" fillId="0" borderId="25" xfId="0" applyNumberFormat="1" applyFont="1" applyFill="1" applyBorder="1" applyAlignment="1" applyProtection="1">
      <alignment horizontal="right"/>
      <protection locked="0"/>
    </xf>
    <xf numFmtId="0" fontId="3" fillId="2" borderId="26" xfId="0" applyFont="1" applyFill="1" applyBorder="1" applyAlignment="1" applyProtection="1">
      <alignment horizontal="center"/>
      <protection/>
    </xf>
    <xf numFmtId="0" fontId="3" fillId="2" borderId="27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78" fontId="3" fillId="2" borderId="17" xfId="0" applyNumberFormat="1" applyFont="1" applyFill="1" applyBorder="1" applyAlignment="1" applyProtection="1">
      <alignment horizontal="center"/>
      <protection/>
    </xf>
    <xf numFmtId="178" fontId="3" fillId="2" borderId="18" xfId="0" applyNumberFormat="1" applyFont="1" applyFill="1" applyBorder="1" applyAlignment="1" applyProtection="1">
      <alignment horizontal="center"/>
      <protection/>
    </xf>
    <xf numFmtId="0" fontId="3" fillId="2" borderId="20" xfId="0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2" fillId="2" borderId="28" xfId="0" applyFont="1" applyFill="1" applyBorder="1" applyAlignment="1" applyProtection="1">
      <alignment horizontal="center" vertical="center" wrapText="1"/>
      <protection/>
    </xf>
    <xf numFmtId="0" fontId="2" fillId="2" borderId="29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30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3" xfId="0" applyNumberFormat="1" applyFill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right"/>
      <protection/>
    </xf>
    <xf numFmtId="1" fontId="0" fillId="0" borderId="3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Alignment="1" applyProtection="1">
      <alignment horizontal="right"/>
      <protection/>
    </xf>
    <xf numFmtId="1" fontId="0" fillId="0" borderId="3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ill="1" applyBorder="1" applyAlignment="1" applyProtection="1">
      <alignment horizontal="right"/>
      <protection locked="0"/>
    </xf>
    <xf numFmtId="1" fontId="3" fillId="2" borderId="10" xfId="0" applyNumberFormat="1" applyFont="1" applyFill="1" applyBorder="1" applyAlignment="1" applyProtection="1">
      <alignment horizontal="right"/>
      <protection/>
    </xf>
    <xf numFmtId="173" fontId="3" fillId="2" borderId="10" xfId="0" applyNumberFormat="1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/>
      <protection/>
    </xf>
    <xf numFmtId="173" fontId="3" fillId="4" borderId="19" xfId="0" applyNumberFormat="1" applyFont="1" applyFill="1" applyBorder="1" applyAlignment="1" applyProtection="1">
      <alignment horizontal="right"/>
      <protection/>
    </xf>
    <xf numFmtId="0" fontId="3" fillId="4" borderId="11" xfId="0" applyFont="1" applyFill="1" applyBorder="1" applyAlignment="1" applyProtection="1">
      <alignment/>
      <protection/>
    </xf>
    <xf numFmtId="1" fontId="3" fillId="4" borderId="4" xfId="0" applyNumberFormat="1" applyFont="1" applyFill="1" applyBorder="1" applyAlignment="1" applyProtection="1">
      <alignment horizontal="right"/>
      <protection locked="0"/>
    </xf>
    <xf numFmtId="182" fontId="3" fillId="4" borderId="4" xfId="0" applyNumberFormat="1" applyFont="1" applyFill="1" applyBorder="1" applyAlignment="1" applyProtection="1">
      <alignment horizontal="right"/>
      <protection locked="0"/>
    </xf>
    <xf numFmtId="1" fontId="3" fillId="4" borderId="19" xfId="0" applyNumberFormat="1" applyFont="1" applyFill="1" applyBorder="1" applyAlignment="1" applyProtection="1">
      <alignment horizontal="right"/>
      <protection/>
    </xf>
    <xf numFmtId="1" fontId="3" fillId="4" borderId="11" xfId="0" applyNumberFormat="1" applyFont="1" applyFill="1" applyBorder="1" applyAlignment="1" applyProtection="1">
      <alignment horizontal="right"/>
      <protection/>
    </xf>
    <xf numFmtId="0" fontId="3" fillId="2" borderId="11" xfId="0" applyFont="1" applyFill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right"/>
      <protection/>
    </xf>
    <xf numFmtId="1" fontId="3" fillId="2" borderId="31" xfId="0" applyNumberFormat="1" applyFont="1" applyFill="1" applyBorder="1" applyAlignment="1" applyProtection="1">
      <alignment horizontal="center" vertical="center"/>
      <protection/>
    </xf>
    <xf numFmtId="1" fontId="3" fillId="2" borderId="21" xfId="0" applyNumberFormat="1" applyFont="1" applyFill="1" applyBorder="1" applyAlignment="1" applyProtection="1">
      <alignment horizontal="center" vertical="center"/>
      <protection/>
    </xf>
    <xf numFmtId="1" fontId="3" fillId="2" borderId="24" xfId="0" applyNumberFormat="1" applyFont="1" applyFill="1" applyBorder="1" applyAlignment="1" applyProtection="1">
      <alignment horizontal="center"/>
      <protection/>
    </xf>
    <xf numFmtId="1" fontId="3" fillId="2" borderId="32" xfId="0" applyNumberFormat="1" applyFont="1" applyFill="1" applyBorder="1" applyAlignment="1" applyProtection="1">
      <alignment horizontal="right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center"/>
      <protection locked="0"/>
    </xf>
    <xf numFmtId="1" fontId="8" fillId="0" borderId="3" xfId="0" applyNumberFormat="1" applyFont="1" applyFill="1" applyBorder="1" applyAlignment="1" applyProtection="1">
      <alignment horizontal="center"/>
      <protection locked="0"/>
    </xf>
    <xf numFmtId="1" fontId="6" fillId="0" borderId="3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10"/>
  <sheetViews>
    <sheetView workbookViewId="0" topLeftCell="A1">
      <pane xSplit="6" ySplit="9" topLeftCell="G46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59" sqref="E59"/>
    </sheetView>
  </sheetViews>
  <sheetFormatPr defaultColWidth="11.421875" defaultRowHeight="12.75"/>
  <cols>
    <col min="1" max="1" width="6.00390625" style="10" customWidth="1"/>
    <col min="2" max="2" width="25.421875" style="10" customWidth="1"/>
    <col min="3" max="6" width="12.7109375" style="10" customWidth="1"/>
    <col min="7" max="16384" width="11.421875" style="10" customWidth="1"/>
  </cols>
  <sheetData>
    <row r="1" spans="1:6" ht="12.75">
      <c r="A1" s="120" t="s">
        <v>54</v>
      </c>
      <c r="B1" s="120"/>
      <c r="C1" s="120"/>
      <c r="D1" s="120"/>
      <c r="E1" s="120"/>
      <c r="F1" s="120"/>
    </row>
    <row r="2" spans="1:6" ht="12.75">
      <c r="A2" s="12"/>
      <c r="B2" s="12"/>
      <c r="C2" s="12"/>
      <c r="D2" s="12"/>
      <c r="E2" s="12"/>
      <c r="F2" s="12"/>
    </row>
    <row r="4" spans="1:6" ht="12.75">
      <c r="A4" s="120" t="s">
        <v>50</v>
      </c>
      <c r="B4" s="120"/>
      <c r="C4" s="120"/>
      <c r="D4" s="120"/>
      <c r="E4" s="120"/>
      <c r="F4" s="120"/>
    </row>
    <row r="6" spans="1:6" ht="12.75">
      <c r="A6" s="120" t="s">
        <v>55</v>
      </c>
      <c r="B6" s="120"/>
      <c r="C6" s="120"/>
      <c r="D6" s="120"/>
      <c r="E6" s="120"/>
      <c r="F6" s="120"/>
    </row>
    <row r="7" ht="13.5" thickBot="1"/>
    <row r="8" spans="1:6" s="3" customFormat="1" ht="84.75" customHeight="1">
      <c r="A8" s="58"/>
      <c r="B8" s="59" t="s">
        <v>56</v>
      </c>
      <c r="C8" s="60" t="s">
        <v>51</v>
      </c>
      <c r="D8" s="60" t="s">
        <v>57</v>
      </c>
      <c r="E8" s="60" t="s">
        <v>58</v>
      </c>
      <c r="F8" s="61" t="s">
        <v>52</v>
      </c>
    </row>
    <row r="9" spans="1:6" s="9" customFormat="1" ht="19.5" customHeight="1" thickBot="1">
      <c r="A9" s="62"/>
      <c r="B9" s="63"/>
      <c r="C9" s="64" t="s">
        <v>46</v>
      </c>
      <c r="D9" s="64" t="s">
        <v>47</v>
      </c>
      <c r="E9" s="64" t="s">
        <v>66</v>
      </c>
      <c r="F9" s="65" t="s">
        <v>67</v>
      </c>
    </row>
    <row r="10" spans="1:6" ht="12.75">
      <c r="A10" s="54">
        <v>64003</v>
      </c>
      <c r="B10" s="55" t="s">
        <v>3</v>
      </c>
      <c r="C10" s="56">
        <v>6.18</v>
      </c>
      <c r="D10" s="56">
        <v>0.11</v>
      </c>
      <c r="E10" s="56">
        <f aca="true" t="shared" si="0" ref="E10:E51">C10-D10</f>
        <v>6.069999999999999</v>
      </c>
      <c r="F10" s="57">
        <f>E10/E54</f>
        <v>0.021825111462677984</v>
      </c>
    </row>
    <row r="11" spans="1:6" ht="12.75">
      <c r="A11" s="43">
        <v>64004</v>
      </c>
      <c r="B11" s="39" t="s">
        <v>4</v>
      </c>
      <c r="C11" s="40">
        <v>1.81</v>
      </c>
      <c r="D11" s="40">
        <v>0.04</v>
      </c>
      <c r="E11" s="40">
        <f t="shared" si="0"/>
        <v>1.77</v>
      </c>
      <c r="F11" s="44">
        <f>E11/E54</f>
        <v>0.006364159355673811</v>
      </c>
    </row>
    <row r="12" spans="1:6" ht="12.75">
      <c r="A12" s="43">
        <v>64005</v>
      </c>
      <c r="B12" s="39" t="s">
        <v>5</v>
      </c>
      <c r="C12" s="40">
        <v>1.72</v>
      </c>
      <c r="D12" s="40">
        <v>0.04</v>
      </c>
      <c r="E12" s="40">
        <f t="shared" si="0"/>
        <v>1.68</v>
      </c>
      <c r="F12" s="44">
        <f>E12/E54</f>
        <v>0.006040558032503956</v>
      </c>
    </row>
    <row r="13" spans="1:6" ht="12.75">
      <c r="A13" s="45" t="s">
        <v>6</v>
      </c>
      <c r="B13" s="39" t="s">
        <v>7</v>
      </c>
      <c r="C13" s="40">
        <v>1.72</v>
      </c>
      <c r="D13" s="40">
        <v>0.02</v>
      </c>
      <c r="E13" s="40">
        <f t="shared" si="0"/>
        <v>1.7</v>
      </c>
      <c r="F13" s="44">
        <f>E13/E54</f>
        <v>0.006112469437652813</v>
      </c>
    </row>
    <row r="14" spans="1:6" ht="12.75">
      <c r="A14" s="43">
        <v>64009</v>
      </c>
      <c r="B14" s="39" t="s">
        <v>8</v>
      </c>
      <c r="C14" s="40">
        <v>1.78</v>
      </c>
      <c r="D14" s="40">
        <v>0.02</v>
      </c>
      <c r="E14" s="40">
        <f t="shared" si="0"/>
        <v>1.76</v>
      </c>
      <c r="F14" s="44">
        <f>E14/E54</f>
        <v>0.006328203653099383</v>
      </c>
    </row>
    <row r="15" spans="1:6" ht="12.75">
      <c r="A15" s="43">
        <v>64010</v>
      </c>
      <c r="B15" s="39" t="s">
        <v>9</v>
      </c>
      <c r="C15" s="40">
        <v>2.64</v>
      </c>
      <c r="D15" s="40">
        <v>0.05</v>
      </c>
      <c r="E15" s="40">
        <f t="shared" si="0"/>
        <v>2.5900000000000003</v>
      </c>
      <c r="F15" s="44">
        <f>E15/E54</f>
        <v>0.009312526966776934</v>
      </c>
    </row>
    <row r="16" spans="1:6" ht="12.75">
      <c r="A16" s="43">
        <v>64011</v>
      </c>
      <c r="B16" s="39" t="s">
        <v>10</v>
      </c>
      <c r="C16" s="40">
        <v>1.82</v>
      </c>
      <c r="D16" s="40">
        <v>0.03</v>
      </c>
      <c r="E16" s="40">
        <f t="shared" si="0"/>
        <v>1.79</v>
      </c>
      <c r="F16" s="44">
        <f>E16/E54</f>
        <v>0.006436070760822668</v>
      </c>
    </row>
    <row r="17" spans="1:6" ht="12.75">
      <c r="A17" s="43">
        <v>64012</v>
      </c>
      <c r="B17" s="39" t="s">
        <v>11</v>
      </c>
      <c r="C17" s="40">
        <v>8.91</v>
      </c>
      <c r="D17" s="40">
        <v>0.3</v>
      </c>
      <c r="E17" s="40">
        <f t="shared" si="0"/>
        <v>8.61</v>
      </c>
      <c r="F17" s="44">
        <f>E17/E54</f>
        <v>0.030957859916582772</v>
      </c>
    </row>
    <row r="18" spans="1:6" ht="12.75">
      <c r="A18" s="43">
        <v>64014</v>
      </c>
      <c r="B18" s="39" t="s">
        <v>12</v>
      </c>
      <c r="C18" s="40">
        <v>4.72</v>
      </c>
      <c r="D18" s="40">
        <v>0.08</v>
      </c>
      <c r="E18" s="40">
        <f t="shared" si="0"/>
        <v>4.64</v>
      </c>
      <c r="F18" s="44">
        <f>E18/E54</f>
        <v>0.016683445994534734</v>
      </c>
    </row>
    <row r="19" spans="1:6" ht="12.75">
      <c r="A19" s="43">
        <v>64015</v>
      </c>
      <c r="B19" s="39" t="s">
        <v>13</v>
      </c>
      <c r="C19" s="40">
        <v>2.26</v>
      </c>
      <c r="D19" s="40">
        <v>0.04</v>
      </c>
      <c r="E19" s="40">
        <f t="shared" si="0"/>
        <v>2.2199999999999998</v>
      </c>
      <c r="F19" s="44">
        <f>E19/E54</f>
        <v>0.007982165971523084</v>
      </c>
    </row>
    <row r="20" spans="1:6" ht="12.75">
      <c r="A20" s="43">
        <v>64016</v>
      </c>
      <c r="B20" s="39" t="s">
        <v>14</v>
      </c>
      <c r="C20" s="40">
        <v>5.06</v>
      </c>
      <c r="D20" s="40">
        <v>0.17</v>
      </c>
      <c r="E20" s="40">
        <f t="shared" si="0"/>
        <v>4.89</v>
      </c>
      <c r="F20" s="44">
        <f>E20/E54</f>
        <v>0.017582338558895443</v>
      </c>
    </row>
    <row r="21" spans="1:6" ht="12.75">
      <c r="A21" s="43">
        <v>64018</v>
      </c>
      <c r="B21" s="39" t="s">
        <v>15</v>
      </c>
      <c r="C21" s="40">
        <v>1.81</v>
      </c>
      <c r="D21" s="40">
        <v>0.05</v>
      </c>
      <c r="E21" s="40">
        <f t="shared" si="0"/>
        <v>1.76</v>
      </c>
      <c r="F21" s="44">
        <f>E21/E54</f>
        <v>0.006328203653099383</v>
      </c>
    </row>
    <row r="22" spans="1:6" ht="12.75">
      <c r="A22" s="43">
        <v>64019</v>
      </c>
      <c r="B22" s="39" t="s">
        <v>16</v>
      </c>
      <c r="C22" s="40">
        <v>5.22</v>
      </c>
      <c r="D22" s="40">
        <v>0.13</v>
      </c>
      <c r="E22" s="40">
        <f t="shared" si="0"/>
        <v>5.09</v>
      </c>
      <c r="F22" s="44">
        <f>E22/E54</f>
        <v>0.01830145261038401</v>
      </c>
    </row>
    <row r="23" spans="1:6" ht="12" customHeight="1">
      <c r="A23" s="43">
        <v>64020</v>
      </c>
      <c r="B23" s="39" t="s">
        <v>17</v>
      </c>
      <c r="C23" s="40">
        <v>9.62</v>
      </c>
      <c r="D23" s="41"/>
      <c r="E23" s="40">
        <f t="shared" si="0"/>
        <v>9.62</v>
      </c>
      <c r="F23" s="44">
        <f>E23/E54</f>
        <v>0.034589385876600036</v>
      </c>
    </row>
    <row r="24" spans="1:6" ht="12" customHeight="1">
      <c r="A24" s="43">
        <v>64021</v>
      </c>
      <c r="B24" s="39" t="s">
        <v>18</v>
      </c>
      <c r="C24" s="40">
        <v>7.48</v>
      </c>
      <c r="D24" s="41"/>
      <c r="E24" s="40">
        <f t="shared" si="0"/>
        <v>7.48</v>
      </c>
      <c r="F24" s="44">
        <f>E24/E54</f>
        <v>0.026894865525672378</v>
      </c>
    </row>
    <row r="25" spans="1:6" ht="12.75">
      <c r="A25" s="43">
        <v>64023</v>
      </c>
      <c r="B25" s="42" t="s">
        <v>59</v>
      </c>
      <c r="C25" s="40">
        <v>4.07</v>
      </c>
      <c r="D25" s="40">
        <v>0.36</v>
      </c>
      <c r="E25" s="40">
        <f t="shared" si="0"/>
        <v>3.7100000000000004</v>
      </c>
      <c r="F25" s="44">
        <f>E25/E54</f>
        <v>0.013339565655112904</v>
      </c>
    </row>
    <row r="26" spans="1:6" ht="12.75">
      <c r="A26" s="43">
        <v>64060</v>
      </c>
      <c r="B26" s="42" t="s">
        <v>60</v>
      </c>
      <c r="C26" s="40">
        <v>2.66</v>
      </c>
      <c r="D26" s="40">
        <v>0.24</v>
      </c>
      <c r="E26" s="40">
        <f t="shared" si="0"/>
        <v>2.42</v>
      </c>
      <c r="F26" s="44">
        <f>E26/E54</f>
        <v>0.00870128002301165</v>
      </c>
    </row>
    <row r="27" spans="1:6" ht="12.75">
      <c r="A27" s="43">
        <v>64061</v>
      </c>
      <c r="B27" s="42" t="s">
        <v>61</v>
      </c>
      <c r="C27" s="40">
        <v>2.66</v>
      </c>
      <c r="D27" s="40">
        <v>0.24</v>
      </c>
      <c r="E27" s="40">
        <f t="shared" si="0"/>
        <v>2.42</v>
      </c>
      <c r="F27" s="44">
        <f>E27/E54</f>
        <v>0.00870128002301165</v>
      </c>
    </row>
    <row r="28" spans="1:6" ht="12.75">
      <c r="A28" s="43">
        <v>64025</v>
      </c>
      <c r="B28" s="39" t="s">
        <v>19</v>
      </c>
      <c r="C28" s="40">
        <v>14.43</v>
      </c>
      <c r="D28" s="41"/>
      <c r="E28" s="40">
        <f t="shared" si="0"/>
        <v>14.43</v>
      </c>
      <c r="F28" s="44">
        <f>E28/E54</f>
        <v>0.05188407881490005</v>
      </c>
    </row>
    <row r="29" spans="1:6" ht="12.75">
      <c r="A29" s="43">
        <v>64026</v>
      </c>
      <c r="B29" s="39" t="s">
        <v>45</v>
      </c>
      <c r="C29" s="40">
        <v>12.68</v>
      </c>
      <c r="D29" s="41"/>
      <c r="E29" s="40">
        <f t="shared" si="0"/>
        <v>12.68</v>
      </c>
      <c r="F29" s="44">
        <f>E29/E54</f>
        <v>0.0455918308643751</v>
      </c>
    </row>
    <row r="30" spans="1:6" ht="12.75">
      <c r="A30" s="43">
        <v>64028</v>
      </c>
      <c r="B30" s="39" t="s">
        <v>20</v>
      </c>
      <c r="C30" s="40">
        <v>4.37</v>
      </c>
      <c r="D30" s="40">
        <v>0.08</v>
      </c>
      <c r="E30" s="40">
        <f t="shared" si="0"/>
        <v>4.29</v>
      </c>
      <c r="F30" s="44">
        <f>E30/E54</f>
        <v>0.015424996404429745</v>
      </c>
    </row>
    <row r="31" spans="1:6" ht="12.75">
      <c r="A31" s="43">
        <v>64030</v>
      </c>
      <c r="B31" s="39" t="s">
        <v>21</v>
      </c>
      <c r="C31" s="40">
        <v>2.46</v>
      </c>
      <c r="D31" s="40">
        <v>0.06</v>
      </c>
      <c r="E31" s="40">
        <f t="shared" si="0"/>
        <v>2.4</v>
      </c>
      <c r="F31" s="44">
        <f>E31/E54</f>
        <v>0.008629368617862794</v>
      </c>
    </row>
    <row r="32" spans="1:6" ht="12.75">
      <c r="A32" s="43">
        <v>64031</v>
      </c>
      <c r="B32" s="39" t="s">
        <v>22</v>
      </c>
      <c r="C32" s="40">
        <v>1.48</v>
      </c>
      <c r="D32" s="40">
        <v>0.02</v>
      </c>
      <c r="E32" s="40">
        <f t="shared" si="0"/>
        <v>1.46</v>
      </c>
      <c r="F32" s="44">
        <f>E32/E54</f>
        <v>0.005249532575866534</v>
      </c>
    </row>
    <row r="33" spans="1:6" ht="12.75">
      <c r="A33" s="43">
        <v>64033</v>
      </c>
      <c r="B33" s="39" t="s">
        <v>23</v>
      </c>
      <c r="C33" s="40">
        <v>1.67</v>
      </c>
      <c r="D33" s="40">
        <v>0.03</v>
      </c>
      <c r="E33" s="40">
        <f t="shared" si="0"/>
        <v>1.64</v>
      </c>
      <c r="F33" s="44">
        <f>E33/E54</f>
        <v>0.005896735222206242</v>
      </c>
    </row>
    <row r="34" spans="1:6" ht="12.75">
      <c r="A34" s="43">
        <v>64034</v>
      </c>
      <c r="B34" s="39" t="s">
        <v>24</v>
      </c>
      <c r="C34" s="40">
        <v>1.49</v>
      </c>
      <c r="D34" s="40">
        <v>0.03</v>
      </c>
      <c r="E34" s="40">
        <f t="shared" si="0"/>
        <v>1.46</v>
      </c>
      <c r="F34" s="44">
        <f>E34/E54</f>
        <v>0.005249532575866534</v>
      </c>
    </row>
    <row r="35" spans="1:6" ht="12.75">
      <c r="A35" s="43">
        <v>64090</v>
      </c>
      <c r="B35" s="39" t="s">
        <v>25</v>
      </c>
      <c r="C35" s="40">
        <v>13.14</v>
      </c>
      <c r="D35" s="41"/>
      <c r="E35" s="40">
        <f t="shared" si="0"/>
        <v>13.14</v>
      </c>
      <c r="F35" s="44">
        <f>E35/E54</f>
        <v>0.047245793182798805</v>
      </c>
    </row>
    <row r="36" spans="1:6" ht="12.75">
      <c r="A36" s="43">
        <v>64035</v>
      </c>
      <c r="B36" s="42" t="s">
        <v>62</v>
      </c>
      <c r="C36" s="40">
        <v>5.52</v>
      </c>
      <c r="D36" s="40">
        <v>0.35</v>
      </c>
      <c r="E36" s="40">
        <f t="shared" si="0"/>
        <v>5.17</v>
      </c>
      <c r="F36" s="44">
        <f>E36/E54</f>
        <v>0.018589098230979435</v>
      </c>
    </row>
    <row r="37" spans="1:6" ht="12.75">
      <c r="A37" s="43">
        <v>64059</v>
      </c>
      <c r="B37" s="42" t="s">
        <v>63</v>
      </c>
      <c r="C37" s="40">
        <v>3.13</v>
      </c>
      <c r="D37" s="40">
        <v>0.28</v>
      </c>
      <c r="E37" s="40">
        <f t="shared" si="0"/>
        <v>2.8499999999999996</v>
      </c>
      <c r="F37" s="44">
        <f>E37/E54</f>
        <v>0.010247375233712067</v>
      </c>
    </row>
    <row r="38" spans="1:6" ht="12.75">
      <c r="A38" s="43">
        <v>64036</v>
      </c>
      <c r="B38" s="39" t="s">
        <v>48</v>
      </c>
      <c r="C38" s="40">
        <v>15.2</v>
      </c>
      <c r="D38" s="41"/>
      <c r="E38" s="40">
        <f t="shared" si="0"/>
        <v>15.2</v>
      </c>
      <c r="F38" s="44">
        <f>E38/E54</f>
        <v>0.05465266791313103</v>
      </c>
    </row>
    <row r="39" spans="1:6" ht="12.75">
      <c r="A39" s="43">
        <v>64037</v>
      </c>
      <c r="B39" s="39" t="s">
        <v>43</v>
      </c>
      <c r="C39" s="40">
        <v>6.17</v>
      </c>
      <c r="D39" s="40">
        <v>0.84</v>
      </c>
      <c r="E39" s="40">
        <f t="shared" si="0"/>
        <v>5.33</v>
      </c>
      <c r="F39" s="44">
        <f>E39/E54</f>
        <v>0.01916438947217029</v>
      </c>
    </row>
    <row r="40" spans="1:6" ht="12.75">
      <c r="A40" s="43">
        <v>64038</v>
      </c>
      <c r="B40" s="39" t="s">
        <v>26</v>
      </c>
      <c r="C40" s="40">
        <v>3.4</v>
      </c>
      <c r="D40" s="40">
        <v>0.12</v>
      </c>
      <c r="E40" s="40">
        <f t="shared" si="0"/>
        <v>3.28</v>
      </c>
      <c r="F40" s="44">
        <f>E40/E54</f>
        <v>0.011793470444412485</v>
      </c>
    </row>
    <row r="41" spans="1:6" ht="12.75">
      <c r="A41" s="43">
        <v>64039</v>
      </c>
      <c r="B41" s="39" t="s">
        <v>27</v>
      </c>
      <c r="C41" s="40">
        <v>5.15</v>
      </c>
      <c r="D41" s="40">
        <v>0.12</v>
      </c>
      <c r="E41" s="40">
        <f t="shared" si="0"/>
        <v>5.03</v>
      </c>
      <c r="F41" s="44">
        <f>E41/E54</f>
        <v>0.01808571839493744</v>
      </c>
    </row>
    <row r="42" spans="1:6" ht="12.75">
      <c r="A42" s="43">
        <v>64040</v>
      </c>
      <c r="B42" s="39" t="s">
        <v>28</v>
      </c>
      <c r="C42" s="40">
        <v>4.41</v>
      </c>
      <c r="D42" s="40">
        <v>0.08</v>
      </c>
      <c r="E42" s="40">
        <f t="shared" si="0"/>
        <v>4.33</v>
      </c>
      <c r="F42" s="44">
        <f>E42/E54</f>
        <v>0.01556881921472746</v>
      </c>
    </row>
    <row r="43" spans="1:6" ht="12.75">
      <c r="A43" s="43">
        <v>64042</v>
      </c>
      <c r="B43" s="39" t="s">
        <v>29</v>
      </c>
      <c r="C43" s="40">
        <v>1.99</v>
      </c>
      <c r="D43" s="40">
        <v>0.04</v>
      </c>
      <c r="E43" s="40">
        <f t="shared" si="0"/>
        <v>1.95</v>
      </c>
      <c r="F43" s="44">
        <f>E43/E54</f>
        <v>0.007011362002013521</v>
      </c>
    </row>
    <row r="44" spans="1:6" ht="12.75">
      <c r="A44" s="43">
        <v>64043</v>
      </c>
      <c r="B44" s="39" t="s">
        <v>30</v>
      </c>
      <c r="C44" s="40">
        <v>7.98</v>
      </c>
      <c r="D44" s="40">
        <v>0.35</v>
      </c>
      <c r="E44" s="40">
        <f t="shared" si="0"/>
        <v>7.630000000000001</v>
      </c>
      <c r="F44" s="44">
        <f>E44/E54</f>
        <v>0.027434201064288805</v>
      </c>
    </row>
    <row r="45" spans="1:6" ht="12.75">
      <c r="A45" s="43">
        <v>64044</v>
      </c>
      <c r="B45" s="39" t="s">
        <v>31</v>
      </c>
      <c r="C45" s="40">
        <v>3.23</v>
      </c>
      <c r="D45" s="40">
        <v>0.07</v>
      </c>
      <c r="E45" s="40">
        <f t="shared" si="0"/>
        <v>3.16</v>
      </c>
      <c r="F45" s="44">
        <f>E45/E54</f>
        <v>0.011362002013519347</v>
      </c>
    </row>
    <row r="46" spans="1:6" ht="12.75">
      <c r="A46" s="43">
        <v>64045</v>
      </c>
      <c r="B46" s="39" t="s">
        <v>32</v>
      </c>
      <c r="C46" s="40">
        <v>3.54</v>
      </c>
      <c r="D46" s="40">
        <v>0.1</v>
      </c>
      <c r="E46" s="40">
        <f t="shared" si="0"/>
        <v>3.44</v>
      </c>
      <c r="F46" s="44">
        <f>E46/E54</f>
        <v>0.012368761685603339</v>
      </c>
    </row>
    <row r="47" spans="1:6" ht="12.75">
      <c r="A47" s="43">
        <v>64046</v>
      </c>
      <c r="B47" s="39" t="s">
        <v>33</v>
      </c>
      <c r="C47" s="40">
        <v>3.9</v>
      </c>
      <c r="D47" s="40">
        <v>0.16</v>
      </c>
      <c r="E47" s="40">
        <f t="shared" si="0"/>
        <v>3.7399999999999998</v>
      </c>
      <c r="F47" s="44">
        <f>E47/E54</f>
        <v>0.013447432762836187</v>
      </c>
    </row>
    <row r="48" spans="1:6" ht="12.75">
      <c r="A48" s="43">
        <v>64047</v>
      </c>
      <c r="B48" s="39" t="s">
        <v>34</v>
      </c>
      <c r="C48" s="40">
        <v>11.6</v>
      </c>
      <c r="D48" s="41"/>
      <c r="E48" s="40">
        <f t="shared" si="0"/>
        <v>11.6</v>
      </c>
      <c r="F48" s="44">
        <f>E48/E54</f>
        <v>0.04170861498633684</v>
      </c>
    </row>
    <row r="49" spans="1:6" ht="12.75">
      <c r="A49" s="43">
        <v>64048</v>
      </c>
      <c r="B49" s="39" t="s">
        <v>35</v>
      </c>
      <c r="C49" s="40">
        <v>12.25</v>
      </c>
      <c r="D49" s="41"/>
      <c r="E49" s="40">
        <f t="shared" si="0"/>
        <v>12.25</v>
      </c>
      <c r="F49" s="44">
        <f>E49/E54</f>
        <v>0.04404573565367468</v>
      </c>
    </row>
    <row r="50" spans="1:99" ht="12.75">
      <c r="A50" s="43">
        <v>64049</v>
      </c>
      <c r="B50" s="42" t="s">
        <v>41</v>
      </c>
      <c r="C50" s="40">
        <v>1.32</v>
      </c>
      <c r="D50" s="40">
        <v>0.13</v>
      </c>
      <c r="E50" s="40">
        <f t="shared" si="0"/>
        <v>1.19</v>
      </c>
      <c r="F50" s="44">
        <f>E50/E54</f>
        <v>0.004278728606356969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</row>
    <row r="51" spans="1:99" ht="13.5" thickBot="1">
      <c r="A51" s="46">
        <v>64050</v>
      </c>
      <c r="B51" s="47" t="s">
        <v>42</v>
      </c>
      <c r="C51" s="48">
        <v>1.99</v>
      </c>
      <c r="D51" s="48">
        <v>0.2</v>
      </c>
      <c r="E51" s="48">
        <f t="shared" si="0"/>
        <v>1.79</v>
      </c>
      <c r="F51" s="49">
        <f>E51/E54</f>
        <v>0.006436070760822668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</row>
    <row r="52" spans="1:99" s="9" customFormat="1" ht="13.5" thickBot="1">
      <c r="A52" s="123" t="s">
        <v>36</v>
      </c>
      <c r="B52" s="124"/>
      <c r="C52" s="50">
        <f>SUM(C10:C51)</f>
        <v>214.63999999999996</v>
      </c>
      <c r="D52" s="51">
        <f>SUM(D10:D51)</f>
        <v>4.9799999999999995</v>
      </c>
      <c r="E52" s="52">
        <f>SUM(E10:E51)</f>
        <v>209.65999999999997</v>
      </c>
      <c r="F52" s="53">
        <f>SUM(F10:F51)</f>
        <v>0.7538472601754637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</row>
    <row r="53" spans="1:6" ht="12.75">
      <c r="A53" s="121" t="s">
        <v>64</v>
      </c>
      <c r="B53" s="122"/>
      <c r="C53" s="82">
        <v>68.46</v>
      </c>
      <c r="D53" s="83"/>
      <c r="E53" s="84">
        <f>SUM(C53:D53)</f>
        <v>68.46</v>
      </c>
      <c r="F53" s="85">
        <f>SUM(E53/E54)</f>
        <v>0.2461527398245362</v>
      </c>
    </row>
    <row r="54" spans="1:6" ht="13.5" thickBot="1">
      <c r="A54" s="118" t="s">
        <v>65</v>
      </c>
      <c r="B54" s="119"/>
      <c r="C54" s="86">
        <f>SUM(C53,C52)</f>
        <v>283.09999999999997</v>
      </c>
      <c r="D54" s="87">
        <f>SUM(D53,D52)</f>
        <v>4.9799999999999995</v>
      </c>
      <c r="E54" s="66">
        <f>SUM(E52+E53)</f>
        <v>278.11999999999995</v>
      </c>
      <c r="F54" s="88">
        <f>SUM(F53+F52)</f>
        <v>0.9999999999999999</v>
      </c>
    </row>
    <row r="55" spans="1:6" ht="12.75">
      <c r="A55" s="13"/>
      <c r="B55" s="17"/>
      <c r="C55" s="12"/>
      <c r="D55" s="12"/>
      <c r="E55" s="12"/>
      <c r="F55" s="17"/>
    </row>
    <row r="56" spans="1:6" ht="12.75">
      <c r="A56" s="13"/>
      <c r="B56" s="17"/>
      <c r="C56" s="12"/>
      <c r="D56" s="12"/>
      <c r="E56" s="12"/>
      <c r="F56" s="17"/>
    </row>
    <row r="57" spans="1:7" ht="12.75">
      <c r="A57" s="19"/>
      <c r="B57" s="17"/>
      <c r="C57" s="12"/>
      <c r="D57" s="12"/>
      <c r="E57" s="12"/>
      <c r="F57" s="17"/>
      <c r="G57" s="18"/>
    </row>
    <row r="58" spans="1:6" ht="12.75">
      <c r="A58" s="13"/>
      <c r="B58" s="17"/>
      <c r="C58" s="12"/>
      <c r="D58" s="12"/>
      <c r="E58" s="12"/>
      <c r="F58" s="17"/>
    </row>
    <row r="59" spans="1:6" ht="12.75">
      <c r="A59" s="13"/>
      <c r="B59" s="17"/>
      <c r="C59" s="12"/>
      <c r="D59" s="12"/>
      <c r="E59" s="12"/>
      <c r="F59" s="17"/>
    </row>
    <row r="60" spans="1:6" ht="12.75">
      <c r="A60" s="13"/>
      <c r="B60" s="17"/>
      <c r="C60" s="12"/>
      <c r="D60" s="12"/>
      <c r="E60" s="12"/>
      <c r="F60" s="17"/>
    </row>
    <row r="61" spans="1:6" ht="12.75">
      <c r="A61" s="13"/>
      <c r="B61" s="17"/>
      <c r="C61" s="12"/>
      <c r="D61" s="12"/>
      <c r="E61" s="12"/>
      <c r="F61" s="17"/>
    </row>
    <row r="62" spans="1:6" ht="12.75">
      <c r="A62" s="13"/>
      <c r="B62" s="17"/>
      <c r="C62" s="12"/>
      <c r="D62" s="12"/>
      <c r="E62" s="12"/>
      <c r="F62" s="17"/>
    </row>
    <row r="63" spans="1:6" ht="12.75">
      <c r="A63" s="13"/>
      <c r="B63" s="17"/>
      <c r="C63" s="12"/>
      <c r="D63" s="12"/>
      <c r="E63" s="12"/>
      <c r="F63" s="17"/>
    </row>
    <row r="64" spans="1:6" ht="12.75">
      <c r="A64" s="13"/>
      <c r="B64" s="17"/>
      <c r="C64" s="12"/>
      <c r="D64" s="12"/>
      <c r="E64" s="12"/>
      <c r="F64" s="17"/>
    </row>
    <row r="65" spans="1:6" ht="12.75">
      <c r="A65" s="13"/>
      <c r="B65" s="17"/>
      <c r="C65" s="12"/>
      <c r="D65" s="12"/>
      <c r="E65" s="12"/>
      <c r="F65" s="17"/>
    </row>
    <row r="66" spans="1:6" ht="12.75">
      <c r="A66" s="13"/>
      <c r="B66" s="17"/>
      <c r="C66" s="12"/>
      <c r="D66" s="12"/>
      <c r="E66" s="12"/>
      <c r="F66" s="17"/>
    </row>
    <row r="67" spans="1:6" ht="12.75">
      <c r="A67" s="13"/>
      <c r="B67" s="17"/>
      <c r="C67" s="12"/>
      <c r="D67" s="12"/>
      <c r="E67" s="12"/>
      <c r="F67" s="17"/>
    </row>
    <row r="68" spans="1:6" ht="12.75">
      <c r="A68" s="13"/>
      <c r="B68" s="17"/>
      <c r="C68" s="12"/>
      <c r="D68" s="12"/>
      <c r="E68" s="12"/>
      <c r="F68" s="17"/>
    </row>
    <row r="69" spans="1:6" ht="12.75">
      <c r="A69" s="13"/>
      <c r="B69" s="17"/>
      <c r="C69" s="12"/>
      <c r="D69" s="12"/>
      <c r="E69" s="12"/>
      <c r="F69" s="17"/>
    </row>
    <row r="70" spans="1:6" ht="12.75">
      <c r="A70" s="13"/>
      <c r="B70" s="17"/>
      <c r="C70" s="12"/>
      <c r="D70" s="12"/>
      <c r="E70" s="12"/>
      <c r="F70" s="17"/>
    </row>
    <row r="71" spans="1:6" ht="12.75">
      <c r="A71" s="13"/>
      <c r="B71" s="17"/>
      <c r="C71" s="12"/>
      <c r="D71" s="12"/>
      <c r="E71" s="12"/>
      <c r="F71" s="17"/>
    </row>
    <row r="72" spans="1:6" ht="12.75">
      <c r="A72" s="13"/>
      <c r="B72" s="17"/>
      <c r="C72" s="12"/>
      <c r="D72" s="12"/>
      <c r="E72" s="12"/>
      <c r="F72" s="17"/>
    </row>
    <row r="73" spans="1:6" ht="12.75">
      <c r="A73" s="13"/>
      <c r="B73" s="17"/>
      <c r="C73" s="12"/>
      <c r="D73" s="12"/>
      <c r="E73" s="12"/>
      <c r="F73" s="17"/>
    </row>
    <row r="74" spans="1:6" ht="12.75">
      <c r="A74" s="13"/>
      <c r="B74" s="17"/>
      <c r="C74" s="17"/>
      <c r="D74" s="17"/>
      <c r="E74" s="17"/>
      <c r="F74" s="17"/>
    </row>
    <row r="75" spans="1:6" ht="12.75">
      <c r="A75" s="12"/>
      <c r="B75" s="12"/>
      <c r="C75" s="12"/>
      <c r="D75" s="12"/>
      <c r="E75" s="12"/>
      <c r="F75" s="12"/>
    </row>
    <row r="76" spans="1:6" ht="12.75">
      <c r="A76" s="13"/>
      <c r="B76" s="13"/>
      <c r="C76" s="12"/>
      <c r="D76" s="12"/>
      <c r="E76" s="12"/>
      <c r="F76" s="12"/>
    </row>
    <row r="77" spans="1:6" ht="12.75">
      <c r="A77" s="13"/>
      <c r="B77" s="17"/>
      <c r="C77" s="12"/>
      <c r="D77" s="12"/>
      <c r="E77" s="12"/>
      <c r="F77" s="15"/>
    </row>
    <row r="78" spans="1:6" ht="12.75">
      <c r="A78" s="13"/>
      <c r="B78" s="17"/>
      <c r="C78" s="12"/>
      <c r="D78" s="12"/>
      <c r="E78" s="12"/>
      <c r="F78" s="15"/>
    </row>
    <row r="79" spans="1:6" ht="12.75">
      <c r="A79" s="13"/>
      <c r="B79" s="17"/>
      <c r="C79" s="12"/>
      <c r="D79" s="12"/>
      <c r="E79" s="12"/>
      <c r="F79" s="15"/>
    </row>
    <row r="80" spans="1:6" ht="12.75">
      <c r="A80" s="13"/>
      <c r="B80" s="17"/>
      <c r="C80" s="12"/>
      <c r="D80" s="12"/>
      <c r="E80" s="12"/>
      <c r="F80" s="15"/>
    </row>
    <row r="81" spans="1:6" ht="12.75">
      <c r="A81" s="13"/>
      <c r="B81" s="17"/>
      <c r="C81" s="12"/>
      <c r="D81" s="12"/>
      <c r="E81" s="12"/>
      <c r="F81" s="15"/>
    </row>
    <row r="82" spans="1:6" ht="12.75">
      <c r="A82" s="13"/>
      <c r="B82" s="17"/>
      <c r="C82" s="12"/>
      <c r="D82" s="12"/>
      <c r="E82" s="12"/>
      <c r="F82" s="15"/>
    </row>
    <row r="83" spans="1:6" ht="12.75">
      <c r="A83" s="13"/>
      <c r="B83" s="17"/>
      <c r="C83" s="12"/>
      <c r="D83" s="12"/>
      <c r="E83" s="12"/>
      <c r="F83" s="15"/>
    </row>
    <row r="84" spans="1:6" ht="12.75">
      <c r="A84" s="13"/>
      <c r="B84" s="17"/>
      <c r="C84" s="12"/>
      <c r="D84" s="12"/>
      <c r="E84" s="12"/>
      <c r="F84" s="15"/>
    </row>
    <row r="85" spans="1:6" ht="12.75">
      <c r="A85" s="13"/>
      <c r="B85" s="17"/>
      <c r="C85" s="12"/>
      <c r="D85" s="12"/>
      <c r="E85" s="12"/>
      <c r="F85" s="15"/>
    </row>
    <row r="86" spans="1:6" ht="12.75">
      <c r="A86" s="13"/>
      <c r="B86" s="17"/>
      <c r="C86" s="12"/>
      <c r="D86" s="12"/>
      <c r="E86" s="12"/>
      <c r="F86" s="15"/>
    </row>
    <row r="87" spans="1:6" ht="12.75">
      <c r="A87" s="13"/>
      <c r="B87" s="17"/>
      <c r="C87" s="12"/>
      <c r="D87" s="12"/>
      <c r="E87" s="12"/>
      <c r="F87" s="15"/>
    </row>
    <row r="88" spans="1:6" ht="12.75">
      <c r="A88" s="13"/>
      <c r="B88" s="17"/>
      <c r="C88" s="17"/>
      <c r="D88" s="17"/>
      <c r="E88" s="17"/>
      <c r="F88" s="17"/>
    </row>
    <row r="89" spans="1:6" ht="12.75">
      <c r="A89" s="13"/>
      <c r="B89" s="17"/>
      <c r="C89" s="17"/>
      <c r="D89" s="17"/>
      <c r="E89" s="17"/>
      <c r="F89" s="17"/>
    </row>
    <row r="90" spans="1:6" ht="12.75">
      <c r="A90" s="13"/>
      <c r="B90" s="17"/>
      <c r="C90" s="17"/>
      <c r="D90" s="17"/>
      <c r="E90" s="17"/>
      <c r="F90" s="17"/>
    </row>
    <row r="91" spans="1:6" ht="12.75">
      <c r="A91" s="13"/>
      <c r="B91" s="17"/>
      <c r="C91" s="17"/>
      <c r="D91" s="17"/>
      <c r="E91" s="17"/>
      <c r="F91" s="17"/>
    </row>
    <row r="92" spans="1:6" ht="12.75">
      <c r="A92" s="13"/>
      <c r="B92" s="17"/>
      <c r="C92" s="17"/>
      <c r="D92" s="17"/>
      <c r="E92" s="17"/>
      <c r="F92" s="17"/>
    </row>
    <row r="93" spans="1:6" ht="12.75">
      <c r="A93" s="13"/>
      <c r="B93" s="17"/>
      <c r="C93" s="17"/>
      <c r="D93" s="17"/>
      <c r="E93" s="17"/>
      <c r="F93" s="17"/>
    </row>
    <row r="94" spans="1:6" ht="12.75">
      <c r="A94" s="13"/>
      <c r="B94" s="17"/>
      <c r="C94" s="17"/>
      <c r="D94" s="17"/>
      <c r="E94" s="17"/>
      <c r="F94" s="17"/>
    </row>
    <row r="95" spans="1:6" ht="12.75">
      <c r="A95" s="13"/>
      <c r="B95" s="17"/>
      <c r="C95" s="17"/>
      <c r="D95" s="17"/>
      <c r="E95" s="17"/>
      <c r="F95" s="17"/>
    </row>
    <row r="96" spans="1:6" ht="12.75">
      <c r="A96" s="13"/>
      <c r="B96" s="17"/>
      <c r="C96" s="17"/>
      <c r="D96" s="17"/>
      <c r="E96" s="17"/>
      <c r="F96" s="17"/>
    </row>
    <row r="97" spans="1:6" ht="12.75">
      <c r="A97" s="19"/>
      <c r="B97" s="17"/>
      <c r="C97" s="17"/>
      <c r="D97" s="17"/>
      <c r="E97" s="17"/>
      <c r="F97" s="17"/>
    </row>
    <row r="98" spans="1:6" ht="12.75">
      <c r="A98" s="13"/>
      <c r="B98" s="17"/>
      <c r="C98" s="17"/>
      <c r="D98" s="17"/>
      <c r="E98" s="17"/>
      <c r="F98" s="17"/>
    </row>
    <row r="99" spans="1:6" ht="12.75">
      <c r="A99" s="13"/>
      <c r="B99" s="17"/>
      <c r="C99" s="17"/>
      <c r="D99" s="17"/>
      <c r="E99" s="17"/>
      <c r="F99" s="17"/>
    </row>
    <row r="100" spans="1:6" ht="12.75">
      <c r="A100" s="13"/>
      <c r="B100" s="17"/>
      <c r="C100" s="17"/>
      <c r="D100" s="17"/>
      <c r="E100" s="17"/>
      <c r="F100" s="17"/>
    </row>
    <row r="101" spans="1:6" ht="12.75">
      <c r="A101" s="13"/>
      <c r="B101" s="17"/>
      <c r="C101" s="17"/>
      <c r="D101" s="17"/>
      <c r="E101" s="17"/>
      <c r="F101" s="17"/>
    </row>
    <row r="102" spans="1:6" ht="12.75">
      <c r="A102" s="13"/>
      <c r="B102" s="17"/>
      <c r="C102" s="17"/>
      <c r="D102" s="17"/>
      <c r="E102" s="17"/>
      <c r="F102" s="17"/>
    </row>
    <row r="103" spans="1:6" ht="12.75">
      <c r="A103" s="13"/>
      <c r="B103" s="17"/>
      <c r="C103" s="17"/>
      <c r="D103" s="17"/>
      <c r="E103" s="17"/>
      <c r="F103" s="17"/>
    </row>
    <row r="104" spans="1:6" ht="12.75">
      <c r="A104" s="13"/>
      <c r="B104" s="17"/>
      <c r="C104" s="17"/>
      <c r="D104" s="17"/>
      <c r="E104" s="17"/>
      <c r="F104" s="17"/>
    </row>
    <row r="105" spans="1:6" ht="12.75">
      <c r="A105" s="13"/>
      <c r="B105" s="17"/>
      <c r="C105" s="17"/>
      <c r="D105" s="17"/>
      <c r="E105" s="17"/>
      <c r="F105" s="17"/>
    </row>
    <row r="106" spans="1:6" ht="12.75">
      <c r="A106" s="13"/>
      <c r="B106" s="17"/>
      <c r="C106" s="17"/>
      <c r="D106" s="17"/>
      <c r="E106" s="17"/>
      <c r="F106" s="17"/>
    </row>
    <row r="107" spans="1:6" ht="12.75">
      <c r="A107" s="13"/>
      <c r="B107" s="17"/>
      <c r="C107" s="17"/>
      <c r="D107" s="17"/>
      <c r="E107" s="17"/>
      <c r="F107" s="17"/>
    </row>
    <row r="108" spans="1:6" ht="12.75">
      <c r="A108" s="17"/>
      <c r="B108" s="17"/>
      <c r="C108" s="17"/>
      <c r="D108" s="17"/>
      <c r="E108" s="17"/>
      <c r="F108" s="17"/>
    </row>
    <row r="109" spans="1:6" ht="12.75">
      <c r="A109" s="17"/>
      <c r="B109" s="18"/>
      <c r="C109" s="17"/>
      <c r="D109" s="17"/>
      <c r="E109" s="17"/>
      <c r="F109" s="17"/>
    </row>
    <row r="110" spans="1:6" ht="12.75">
      <c r="A110" s="17"/>
      <c r="B110" s="17"/>
      <c r="C110" s="17"/>
      <c r="D110" s="17"/>
      <c r="E110" s="17"/>
      <c r="F110" s="17"/>
    </row>
  </sheetData>
  <mergeCells count="6">
    <mergeCell ref="A54:B54"/>
    <mergeCell ref="A4:F4"/>
    <mergeCell ref="A6:F6"/>
    <mergeCell ref="A1:F1"/>
    <mergeCell ref="A53:B53"/>
    <mergeCell ref="A52:B52"/>
  </mergeCells>
  <printOptions gridLines="1" horizontalCentered="1"/>
  <pageMargins left="0" right="0" top="0.5511811023622047" bottom="0.3937007874015748" header="0" footer="0.1968503937007874"/>
  <pageSetup horizontalDpi="600" verticalDpi="600" orientation="portrait" paperSize="9" scale="75" r:id="rId1"/>
  <headerFooter alignWithMargins="0">
    <oddFooter>&amp;L&amp;D&amp;T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51" sqref="J51"/>
    </sheetView>
  </sheetViews>
  <sheetFormatPr defaultColWidth="11.421875" defaultRowHeight="12.75"/>
  <cols>
    <col min="1" max="1" width="6.00390625" style="10" customWidth="1"/>
    <col min="2" max="2" width="25.421875" style="10" customWidth="1"/>
    <col min="3" max="3" width="10.7109375" style="10" customWidth="1"/>
    <col min="4" max="4" width="11.7109375" style="10" customWidth="1"/>
    <col min="5" max="5" width="11.00390625" style="10" customWidth="1"/>
    <col min="6" max="6" width="12.7109375" style="10" customWidth="1"/>
    <col min="7" max="7" width="9.57421875" style="12" customWidth="1"/>
    <col min="8" max="8" width="7.00390625" style="12" customWidth="1"/>
    <col min="9" max="9" width="10.7109375" style="16" customWidth="1"/>
    <col min="10" max="16384" width="11.421875" style="10" customWidth="1"/>
  </cols>
  <sheetData>
    <row r="1" spans="1:9" ht="12.75">
      <c r="A1" s="120" t="s">
        <v>54</v>
      </c>
      <c r="B1" s="120"/>
      <c r="C1" s="120"/>
      <c r="D1" s="120"/>
      <c r="E1" s="120"/>
      <c r="F1" s="120"/>
      <c r="G1" s="120"/>
      <c r="H1" s="120"/>
      <c r="I1" s="38"/>
    </row>
    <row r="4" spans="1:9" ht="12.75">
      <c r="A4" s="120" t="s">
        <v>68</v>
      </c>
      <c r="B4" s="120"/>
      <c r="C4" s="120"/>
      <c r="D4" s="120"/>
      <c r="E4" s="120"/>
      <c r="F4" s="120"/>
      <c r="G4" s="120"/>
      <c r="H4" s="120"/>
      <c r="I4" s="38"/>
    </row>
    <row r="6" spans="1:9" ht="12.75">
      <c r="A6" s="120" t="s">
        <v>72</v>
      </c>
      <c r="B6" s="120"/>
      <c r="C6" s="120"/>
      <c r="D6" s="120"/>
      <c r="E6" s="120"/>
      <c r="F6" s="120"/>
      <c r="G6" s="120"/>
      <c r="H6" s="120"/>
      <c r="I6" s="38"/>
    </row>
    <row r="7" ht="13.5" thickBot="1"/>
    <row r="8" spans="1:9" ht="97.5" customHeight="1">
      <c r="A8" s="127" t="s">
        <v>56</v>
      </c>
      <c r="B8" s="128"/>
      <c r="C8" s="60" t="s">
        <v>73</v>
      </c>
      <c r="D8" s="60" t="s">
        <v>74</v>
      </c>
      <c r="E8" s="60" t="s">
        <v>69</v>
      </c>
      <c r="F8" s="60" t="s">
        <v>75</v>
      </c>
      <c r="G8" s="60" t="s">
        <v>76</v>
      </c>
      <c r="H8" s="61" t="s">
        <v>77</v>
      </c>
      <c r="I8" s="10"/>
    </row>
    <row r="9" spans="1:8" ht="12.75">
      <c r="A9" s="67">
        <v>64003</v>
      </c>
      <c r="B9" s="68" t="s">
        <v>3</v>
      </c>
      <c r="C9" s="89">
        <v>6.07</v>
      </c>
      <c r="D9" s="90">
        <f aca="true" t="shared" si="0" ref="D9:D40">SUM(C9/278.12)</f>
        <v>0.02182511146267798</v>
      </c>
      <c r="E9" s="91">
        <f aca="true" t="shared" si="1" ref="E9:E50">D9*249</f>
        <v>5.434452754206817</v>
      </c>
      <c r="F9" s="69">
        <v>5.5</v>
      </c>
      <c r="G9" s="38">
        <v>5.5</v>
      </c>
      <c r="H9" s="114"/>
    </row>
    <row r="10" spans="1:8" ht="12.75">
      <c r="A10" s="67">
        <v>64004</v>
      </c>
      <c r="B10" s="68" t="s">
        <v>4</v>
      </c>
      <c r="C10" s="89">
        <v>1.77</v>
      </c>
      <c r="D10" s="90">
        <f t="shared" si="0"/>
        <v>0.00636415935567381</v>
      </c>
      <c r="E10" s="91">
        <f t="shared" si="1"/>
        <v>1.5846756795627788</v>
      </c>
      <c r="F10" s="69">
        <v>1.5</v>
      </c>
      <c r="G10" s="38">
        <v>1.5</v>
      </c>
      <c r="H10" s="114"/>
    </row>
    <row r="11" spans="1:8" ht="12.75">
      <c r="A11" s="67">
        <v>64005</v>
      </c>
      <c r="B11" s="68" t="s">
        <v>5</v>
      </c>
      <c r="C11" s="89">
        <v>1.68</v>
      </c>
      <c r="D11" s="90">
        <f t="shared" si="0"/>
        <v>0.006040558032503955</v>
      </c>
      <c r="E11" s="91">
        <f t="shared" si="1"/>
        <v>1.5040989500934847</v>
      </c>
      <c r="F11" s="69">
        <v>1.5</v>
      </c>
      <c r="G11" s="38">
        <v>1.5</v>
      </c>
      <c r="H11" s="114"/>
    </row>
    <row r="12" spans="1:8" ht="12.75">
      <c r="A12" s="70" t="s">
        <v>6</v>
      </c>
      <c r="B12" s="68" t="s">
        <v>7</v>
      </c>
      <c r="C12" s="89">
        <v>1.7</v>
      </c>
      <c r="D12" s="90">
        <f t="shared" si="0"/>
        <v>0.006112469437652811</v>
      </c>
      <c r="E12" s="91">
        <f t="shared" si="1"/>
        <v>1.52200488997555</v>
      </c>
      <c r="F12" s="69">
        <v>1.5</v>
      </c>
      <c r="G12" s="38">
        <v>1.5</v>
      </c>
      <c r="H12" s="114"/>
    </row>
    <row r="13" spans="1:8" ht="12.75">
      <c r="A13" s="67">
        <v>64009</v>
      </c>
      <c r="B13" s="68" t="s">
        <v>8</v>
      </c>
      <c r="C13" s="89">
        <v>1.76</v>
      </c>
      <c r="D13" s="90">
        <f t="shared" si="0"/>
        <v>0.006328203653099381</v>
      </c>
      <c r="E13" s="91">
        <f t="shared" si="1"/>
        <v>1.5757227096217459</v>
      </c>
      <c r="F13" s="69">
        <v>1.5</v>
      </c>
      <c r="G13" s="38">
        <v>1.5</v>
      </c>
      <c r="H13" s="114"/>
    </row>
    <row r="14" spans="1:8" ht="12.75">
      <c r="A14" s="67">
        <v>64010</v>
      </c>
      <c r="B14" s="68" t="s">
        <v>9</v>
      </c>
      <c r="C14" s="89">
        <v>2.59</v>
      </c>
      <c r="D14" s="90">
        <f t="shared" si="0"/>
        <v>0.009312526966776931</v>
      </c>
      <c r="E14" s="91">
        <f t="shared" si="1"/>
        <v>2.318819214727456</v>
      </c>
      <c r="F14" s="69">
        <v>2.5</v>
      </c>
      <c r="G14" s="38">
        <v>2.5</v>
      </c>
      <c r="H14" s="114"/>
    </row>
    <row r="15" spans="1:8" ht="12.75">
      <c r="A15" s="67">
        <v>64011</v>
      </c>
      <c r="B15" s="68" t="s">
        <v>10</v>
      </c>
      <c r="C15" s="89">
        <v>1.79</v>
      </c>
      <c r="D15" s="90">
        <f t="shared" si="0"/>
        <v>0.0064360707608226665</v>
      </c>
      <c r="E15" s="91">
        <f t="shared" si="1"/>
        <v>1.602581619444844</v>
      </c>
      <c r="F15" s="69">
        <v>1.5</v>
      </c>
      <c r="G15" s="38">
        <v>1.5</v>
      </c>
      <c r="H15" s="114"/>
    </row>
    <row r="16" spans="1:8" ht="12.75">
      <c r="A16" s="67">
        <v>64012</v>
      </c>
      <c r="B16" s="68" t="s">
        <v>11</v>
      </c>
      <c r="C16" s="89">
        <v>8.61</v>
      </c>
      <c r="D16" s="90">
        <f t="shared" si="0"/>
        <v>0.03095785991658277</v>
      </c>
      <c r="E16" s="91">
        <f t="shared" si="1"/>
        <v>7.708507119229109</v>
      </c>
      <c r="F16" s="71">
        <v>7.5</v>
      </c>
      <c r="G16" s="38">
        <v>8.5</v>
      </c>
      <c r="H16" s="115">
        <f>SUM(F16-G16)</f>
        <v>-1</v>
      </c>
    </row>
    <row r="17" spans="1:8" ht="12.75">
      <c r="A17" s="67">
        <v>64014</v>
      </c>
      <c r="B17" s="68" t="s">
        <v>12</v>
      </c>
      <c r="C17" s="89">
        <v>4.64</v>
      </c>
      <c r="D17" s="90">
        <f t="shared" si="0"/>
        <v>0.01668344599453473</v>
      </c>
      <c r="E17" s="91">
        <f t="shared" si="1"/>
        <v>4.154178052639148</v>
      </c>
      <c r="F17" s="164">
        <v>4</v>
      </c>
      <c r="G17" s="38">
        <v>4</v>
      </c>
      <c r="H17" s="114"/>
    </row>
    <row r="18" spans="1:8" ht="12.75">
      <c r="A18" s="67">
        <v>64015</v>
      </c>
      <c r="B18" s="68" t="s">
        <v>13</v>
      </c>
      <c r="C18" s="89">
        <v>2.22</v>
      </c>
      <c r="D18" s="90">
        <f t="shared" si="0"/>
        <v>0.007982165971523084</v>
      </c>
      <c r="E18" s="91">
        <f t="shared" si="1"/>
        <v>1.9875593269092477</v>
      </c>
      <c r="F18" s="164">
        <v>2</v>
      </c>
      <c r="G18" s="38">
        <v>2</v>
      </c>
      <c r="H18" s="114"/>
    </row>
    <row r="19" spans="1:8" ht="12.75">
      <c r="A19" s="67">
        <v>64016</v>
      </c>
      <c r="B19" s="68" t="s">
        <v>14</v>
      </c>
      <c r="C19" s="89">
        <v>4.89</v>
      </c>
      <c r="D19" s="90">
        <f t="shared" si="0"/>
        <v>0.01758233855889544</v>
      </c>
      <c r="E19" s="91">
        <f t="shared" si="1"/>
        <v>4.3780023011649645</v>
      </c>
      <c r="F19" s="69">
        <v>4.5</v>
      </c>
      <c r="G19" s="38">
        <v>4.5</v>
      </c>
      <c r="H19" s="114"/>
    </row>
    <row r="20" spans="1:8" ht="12.75">
      <c r="A20" s="67">
        <v>64018</v>
      </c>
      <c r="B20" s="68" t="s">
        <v>15</v>
      </c>
      <c r="C20" s="89">
        <v>1.76</v>
      </c>
      <c r="D20" s="90">
        <f t="shared" si="0"/>
        <v>0.006328203653099381</v>
      </c>
      <c r="E20" s="91">
        <f t="shared" si="1"/>
        <v>1.5757227096217459</v>
      </c>
      <c r="F20" s="69">
        <v>1.5</v>
      </c>
      <c r="G20" s="38">
        <v>1.5</v>
      </c>
      <c r="H20" s="114"/>
    </row>
    <row r="21" spans="1:8" ht="12.75">
      <c r="A21" s="67">
        <v>64019</v>
      </c>
      <c r="B21" s="68" t="s">
        <v>16</v>
      </c>
      <c r="C21" s="89">
        <v>5.09</v>
      </c>
      <c r="D21" s="90">
        <f t="shared" si="0"/>
        <v>0.018301452610384007</v>
      </c>
      <c r="E21" s="91">
        <f t="shared" si="1"/>
        <v>4.557061699985618</v>
      </c>
      <c r="F21" s="71">
        <v>4.5</v>
      </c>
      <c r="G21" s="38">
        <v>5</v>
      </c>
      <c r="H21" s="116">
        <f>SUM(F21-G21)</f>
        <v>-0.5</v>
      </c>
    </row>
    <row r="22" spans="1:8" ht="12.75">
      <c r="A22" s="67">
        <v>64020</v>
      </c>
      <c r="B22" s="68" t="s">
        <v>17</v>
      </c>
      <c r="C22" s="89">
        <v>9.62</v>
      </c>
      <c r="D22" s="90">
        <f t="shared" si="0"/>
        <v>0.03458938587660002</v>
      </c>
      <c r="E22" s="91">
        <f t="shared" si="1"/>
        <v>8.612757083273406</v>
      </c>
      <c r="F22" s="69">
        <v>8.5</v>
      </c>
      <c r="G22" s="38">
        <v>8.5</v>
      </c>
      <c r="H22" s="114"/>
    </row>
    <row r="23" spans="1:8" ht="12.75">
      <c r="A23" s="67">
        <v>64021</v>
      </c>
      <c r="B23" s="68" t="s">
        <v>18</v>
      </c>
      <c r="C23" s="89">
        <v>7.48</v>
      </c>
      <c r="D23" s="90">
        <f t="shared" si="0"/>
        <v>0.026894865525672374</v>
      </c>
      <c r="E23" s="91">
        <f t="shared" si="1"/>
        <v>6.696821515892421</v>
      </c>
      <c r="F23" s="71">
        <v>6.5</v>
      </c>
      <c r="G23" s="38">
        <v>7</v>
      </c>
      <c r="H23" s="116">
        <f>SUM(F23-G23)</f>
        <v>-0.5</v>
      </c>
    </row>
    <row r="24" spans="1:8" ht="12.75">
      <c r="A24" s="72">
        <v>64023</v>
      </c>
      <c r="B24" s="73" t="s">
        <v>59</v>
      </c>
      <c r="C24" s="89">
        <v>3.71</v>
      </c>
      <c r="D24" s="90">
        <f t="shared" si="0"/>
        <v>0.0133395656551129</v>
      </c>
      <c r="E24" s="91">
        <f t="shared" si="1"/>
        <v>3.321551848123112</v>
      </c>
      <c r="F24" s="71">
        <v>4.5</v>
      </c>
      <c r="G24" s="38">
        <v>6</v>
      </c>
      <c r="H24" s="116">
        <f>SUM(F24-G24)</f>
        <v>-1.5</v>
      </c>
    </row>
    <row r="25" spans="1:8" ht="12.75">
      <c r="A25" s="72">
        <v>64060</v>
      </c>
      <c r="B25" s="73" t="s">
        <v>60</v>
      </c>
      <c r="C25" s="89">
        <v>2.42</v>
      </c>
      <c r="D25" s="90">
        <f t="shared" si="0"/>
        <v>0.008701280023011649</v>
      </c>
      <c r="E25" s="91">
        <f t="shared" si="1"/>
        <v>2.1666187257299003</v>
      </c>
      <c r="F25" s="164">
        <v>2</v>
      </c>
      <c r="G25" s="38">
        <v>2</v>
      </c>
      <c r="H25" s="114"/>
    </row>
    <row r="26" spans="1:8" ht="12.75">
      <c r="A26" s="72">
        <v>64061</v>
      </c>
      <c r="B26" s="73" t="s">
        <v>61</v>
      </c>
      <c r="C26" s="89">
        <v>2.42</v>
      </c>
      <c r="D26" s="90">
        <f t="shared" si="0"/>
        <v>0.008701280023011649</v>
      </c>
      <c r="E26" s="91">
        <f t="shared" si="1"/>
        <v>2.1666187257299003</v>
      </c>
      <c r="F26" s="164">
        <v>2</v>
      </c>
      <c r="G26" s="38">
        <v>2</v>
      </c>
      <c r="H26" s="114"/>
    </row>
    <row r="27" spans="1:8" ht="12.75">
      <c r="A27" s="67">
        <v>64025</v>
      </c>
      <c r="B27" s="68" t="s">
        <v>19</v>
      </c>
      <c r="C27" s="89">
        <v>14.43</v>
      </c>
      <c r="D27" s="90">
        <f t="shared" si="0"/>
        <v>0.05188407881490004</v>
      </c>
      <c r="E27" s="91">
        <f t="shared" si="1"/>
        <v>12.91913562491011</v>
      </c>
      <c r="F27" s="165">
        <v>13</v>
      </c>
      <c r="G27" s="38">
        <v>12.5</v>
      </c>
      <c r="H27" s="117">
        <f>SUM(F27-G27)</f>
        <v>0.5</v>
      </c>
    </row>
    <row r="28" spans="1:8" ht="12.75">
      <c r="A28" s="67">
        <v>64026</v>
      </c>
      <c r="B28" s="68" t="s">
        <v>45</v>
      </c>
      <c r="C28" s="89">
        <v>12.68</v>
      </c>
      <c r="D28" s="90">
        <f t="shared" si="0"/>
        <v>0.045591830864375085</v>
      </c>
      <c r="E28" s="91">
        <f t="shared" si="1"/>
        <v>11.352365885229396</v>
      </c>
      <c r="F28" s="69">
        <v>11.5</v>
      </c>
      <c r="G28" s="38">
        <v>11.5</v>
      </c>
      <c r="H28" s="114"/>
    </row>
    <row r="29" spans="1:8" ht="12.75">
      <c r="A29" s="67">
        <v>64028</v>
      </c>
      <c r="B29" s="68" t="s">
        <v>20</v>
      </c>
      <c r="C29" s="89">
        <v>4.29</v>
      </c>
      <c r="D29" s="90">
        <f t="shared" si="0"/>
        <v>0.015424996404429743</v>
      </c>
      <c r="E29" s="91">
        <f t="shared" si="1"/>
        <v>3.840824104703006</v>
      </c>
      <c r="F29" s="164">
        <v>4</v>
      </c>
      <c r="G29" s="38">
        <v>4</v>
      </c>
      <c r="H29" s="114"/>
    </row>
    <row r="30" spans="1:8" ht="12.75">
      <c r="A30" s="67">
        <v>64030</v>
      </c>
      <c r="B30" s="68" t="s">
        <v>21</v>
      </c>
      <c r="C30" s="89">
        <v>2.4</v>
      </c>
      <c r="D30" s="90">
        <f t="shared" si="0"/>
        <v>0.008629368617862792</v>
      </c>
      <c r="E30" s="91">
        <f t="shared" si="1"/>
        <v>2.1487127858478354</v>
      </c>
      <c r="F30" s="166">
        <v>2</v>
      </c>
      <c r="G30" s="38">
        <v>2.5</v>
      </c>
      <c r="H30" s="116">
        <f>SUM(F30-G30)</f>
        <v>-0.5</v>
      </c>
    </row>
    <row r="31" spans="1:8" ht="12.75">
      <c r="A31" s="67">
        <v>64031</v>
      </c>
      <c r="B31" s="68" t="s">
        <v>22</v>
      </c>
      <c r="C31" s="89">
        <v>1.46</v>
      </c>
      <c r="D31" s="90">
        <f t="shared" si="0"/>
        <v>0.005249532575866532</v>
      </c>
      <c r="E31" s="91">
        <f t="shared" si="1"/>
        <v>1.3071336113907663</v>
      </c>
      <c r="F31" s="69">
        <v>1.5</v>
      </c>
      <c r="G31" s="38">
        <v>1.5</v>
      </c>
      <c r="H31" s="114"/>
    </row>
    <row r="32" spans="1:8" ht="12.75">
      <c r="A32" s="67">
        <v>64033</v>
      </c>
      <c r="B32" s="68" t="s">
        <v>23</v>
      </c>
      <c r="C32" s="89">
        <v>1.64</v>
      </c>
      <c r="D32" s="90">
        <f t="shared" si="0"/>
        <v>0.005896735222206241</v>
      </c>
      <c r="E32" s="91">
        <f t="shared" si="1"/>
        <v>1.468287070329354</v>
      </c>
      <c r="F32" s="69">
        <v>1.5</v>
      </c>
      <c r="G32" s="38">
        <v>1.5</v>
      </c>
      <c r="H32" s="114"/>
    </row>
    <row r="33" spans="1:8" ht="12.75">
      <c r="A33" s="67">
        <v>64034</v>
      </c>
      <c r="B33" s="68" t="s">
        <v>24</v>
      </c>
      <c r="C33" s="89">
        <v>1.46</v>
      </c>
      <c r="D33" s="90">
        <f t="shared" si="0"/>
        <v>0.005249532575866532</v>
      </c>
      <c r="E33" s="91">
        <f t="shared" si="1"/>
        <v>1.3071336113907663</v>
      </c>
      <c r="F33" s="69">
        <v>1.5</v>
      </c>
      <c r="G33" s="38">
        <v>1.5</v>
      </c>
      <c r="H33" s="114"/>
    </row>
    <row r="34" spans="1:8" ht="12.75">
      <c r="A34" s="67">
        <v>64090</v>
      </c>
      <c r="B34" s="68" t="s">
        <v>25</v>
      </c>
      <c r="C34" s="89">
        <v>13.14</v>
      </c>
      <c r="D34" s="90">
        <f t="shared" si="0"/>
        <v>0.04724579318279879</v>
      </c>
      <c r="E34" s="91">
        <f t="shared" si="1"/>
        <v>11.764202502516898</v>
      </c>
      <c r="F34" s="164">
        <v>12</v>
      </c>
      <c r="G34" s="38">
        <v>12</v>
      </c>
      <c r="H34" s="114"/>
    </row>
    <row r="35" spans="1:8" ht="12.75">
      <c r="A35" s="72">
        <v>64035</v>
      </c>
      <c r="B35" s="73" t="s">
        <v>62</v>
      </c>
      <c r="C35" s="89">
        <v>5.17</v>
      </c>
      <c r="D35" s="90">
        <f t="shared" si="0"/>
        <v>0.018589098230979432</v>
      </c>
      <c r="E35" s="91">
        <f t="shared" si="1"/>
        <v>4.628685459513878</v>
      </c>
      <c r="F35" s="71">
        <v>5.5</v>
      </c>
      <c r="G35" s="38">
        <v>7</v>
      </c>
      <c r="H35" s="116">
        <f>SUM(F35-G35)</f>
        <v>-1.5</v>
      </c>
    </row>
    <row r="36" spans="1:8" ht="12.75">
      <c r="A36" s="72">
        <v>64059</v>
      </c>
      <c r="B36" s="73" t="s">
        <v>63</v>
      </c>
      <c r="C36" s="89">
        <v>2.85</v>
      </c>
      <c r="D36" s="90">
        <f t="shared" si="0"/>
        <v>0.010247375233712067</v>
      </c>
      <c r="E36" s="91">
        <f t="shared" si="1"/>
        <v>2.5515964331943044</v>
      </c>
      <c r="F36" s="166">
        <v>3</v>
      </c>
      <c r="G36" s="38">
        <v>4</v>
      </c>
      <c r="H36" s="116">
        <f>SUM(F36-G36)</f>
        <v>-1</v>
      </c>
    </row>
    <row r="37" spans="1:8" ht="12.75">
      <c r="A37" s="67">
        <v>64036</v>
      </c>
      <c r="B37" s="68" t="s">
        <v>48</v>
      </c>
      <c r="C37" s="89">
        <v>15.2</v>
      </c>
      <c r="D37" s="90">
        <f t="shared" si="0"/>
        <v>0.05465266791313102</v>
      </c>
      <c r="E37" s="91">
        <f t="shared" si="1"/>
        <v>13.608514310369623</v>
      </c>
      <c r="F37" s="71">
        <v>13.5</v>
      </c>
      <c r="G37" s="38">
        <v>18</v>
      </c>
      <c r="H37" s="116">
        <f>SUM(F37-G37)</f>
        <v>-4.5</v>
      </c>
    </row>
    <row r="38" spans="1:8" ht="12.75">
      <c r="A38" s="72">
        <v>64037</v>
      </c>
      <c r="B38" s="73" t="s">
        <v>43</v>
      </c>
      <c r="C38" s="89">
        <v>5.33</v>
      </c>
      <c r="D38" s="90">
        <f t="shared" si="0"/>
        <v>0.019164389472170286</v>
      </c>
      <c r="E38" s="91">
        <f t="shared" si="1"/>
        <v>4.771932978570401</v>
      </c>
      <c r="F38" s="74">
        <v>4.5</v>
      </c>
      <c r="G38" s="38">
        <v>4</v>
      </c>
      <c r="H38" s="117">
        <f>SUM(F38-G38)</f>
        <v>0.5</v>
      </c>
    </row>
    <row r="39" spans="1:8" ht="12.75">
      <c r="A39" s="67">
        <v>64038</v>
      </c>
      <c r="B39" s="68" t="s">
        <v>26</v>
      </c>
      <c r="C39" s="89">
        <v>3.28</v>
      </c>
      <c r="D39" s="90">
        <f t="shared" si="0"/>
        <v>0.011793470444412483</v>
      </c>
      <c r="E39" s="91">
        <f t="shared" si="1"/>
        <v>2.936574140658708</v>
      </c>
      <c r="F39" s="167">
        <v>3</v>
      </c>
      <c r="G39" s="38">
        <v>3</v>
      </c>
      <c r="H39" s="114"/>
    </row>
    <row r="40" spans="1:8" ht="12.75">
      <c r="A40" s="67">
        <v>64039</v>
      </c>
      <c r="B40" s="68" t="s">
        <v>27</v>
      </c>
      <c r="C40" s="89">
        <v>5.03</v>
      </c>
      <c r="D40" s="90">
        <f t="shared" si="0"/>
        <v>0.018085718394937438</v>
      </c>
      <c r="E40" s="91">
        <f t="shared" si="1"/>
        <v>4.503343880339422</v>
      </c>
      <c r="F40" s="71">
        <v>5.5</v>
      </c>
      <c r="G40" s="38">
        <v>6</v>
      </c>
      <c r="H40" s="116">
        <f>SUM(F40-G40)</f>
        <v>-0.5</v>
      </c>
    </row>
    <row r="41" spans="1:8" ht="12.75">
      <c r="A41" s="67">
        <v>64040</v>
      </c>
      <c r="B41" s="68" t="s">
        <v>28</v>
      </c>
      <c r="C41" s="89">
        <v>4.33</v>
      </c>
      <c r="D41" s="90">
        <f aca="true" t="shared" si="2" ref="D41:D52">SUM(C41/278.12)</f>
        <v>0.015568819214727456</v>
      </c>
      <c r="E41" s="91">
        <f t="shared" si="1"/>
        <v>3.8766359844671365</v>
      </c>
      <c r="F41" s="164">
        <v>4</v>
      </c>
      <c r="G41" s="38">
        <v>4</v>
      </c>
      <c r="H41" s="114"/>
    </row>
    <row r="42" spans="1:8" ht="12.75">
      <c r="A42" s="67">
        <v>64042</v>
      </c>
      <c r="B42" s="68" t="s">
        <v>29</v>
      </c>
      <c r="C42" s="89">
        <v>1.95</v>
      </c>
      <c r="D42" s="90">
        <f t="shared" si="2"/>
        <v>0.007011362002013519</v>
      </c>
      <c r="E42" s="91">
        <f t="shared" si="1"/>
        <v>1.7458291385013662</v>
      </c>
      <c r="F42" s="164">
        <v>2</v>
      </c>
      <c r="G42" s="38">
        <v>2</v>
      </c>
      <c r="H42" s="114"/>
    </row>
    <row r="43" spans="1:8" ht="12.75">
      <c r="A43" s="67">
        <v>64043</v>
      </c>
      <c r="B43" s="68" t="s">
        <v>30</v>
      </c>
      <c r="C43" s="89">
        <v>7.63</v>
      </c>
      <c r="D43" s="90">
        <f t="shared" si="2"/>
        <v>0.027434201064288795</v>
      </c>
      <c r="E43" s="91">
        <f t="shared" si="1"/>
        <v>6.83111606500791</v>
      </c>
      <c r="F43" s="164">
        <v>7</v>
      </c>
      <c r="G43" s="38">
        <v>7</v>
      </c>
      <c r="H43" s="114"/>
    </row>
    <row r="44" spans="1:8" ht="12.75">
      <c r="A44" s="67">
        <v>64044</v>
      </c>
      <c r="B44" s="68" t="s">
        <v>31</v>
      </c>
      <c r="C44" s="89">
        <v>3.16</v>
      </c>
      <c r="D44" s="90">
        <f t="shared" si="2"/>
        <v>0.011362002013519345</v>
      </c>
      <c r="E44" s="91">
        <f t="shared" si="1"/>
        <v>2.829138501366317</v>
      </c>
      <c r="F44" s="165">
        <v>3</v>
      </c>
      <c r="G44" s="38">
        <v>2.5</v>
      </c>
      <c r="H44" s="117">
        <f>SUM(F44-G44)</f>
        <v>0.5</v>
      </c>
    </row>
    <row r="45" spans="1:8" ht="12.75">
      <c r="A45" s="67">
        <v>64045</v>
      </c>
      <c r="B45" s="68" t="s">
        <v>32</v>
      </c>
      <c r="C45" s="89">
        <v>3.44</v>
      </c>
      <c r="D45" s="90">
        <f t="shared" si="2"/>
        <v>0.012368761685603337</v>
      </c>
      <c r="E45" s="91">
        <f t="shared" si="1"/>
        <v>3.079821659715231</v>
      </c>
      <c r="F45" s="164">
        <v>3</v>
      </c>
      <c r="G45" s="38">
        <v>3</v>
      </c>
      <c r="H45" s="114"/>
    </row>
    <row r="46" spans="1:8" ht="12.75">
      <c r="A46" s="67">
        <v>64046</v>
      </c>
      <c r="B46" s="68" t="s">
        <v>33</v>
      </c>
      <c r="C46" s="89">
        <v>3.74</v>
      </c>
      <c r="D46" s="90">
        <f t="shared" si="2"/>
        <v>0.013447432762836187</v>
      </c>
      <c r="E46" s="91">
        <f t="shared" si="1"/>
        <v>3.3484107579462106</v>
      </c>
      <c r="F46" s="69">
        <v>3.5</v>
      </c>
      <c r="G46" s="38">
        <v>3.5</v>
      </c>
      <c r="H46" s="114"/>
    </row>
    <row r="47" spans="1:8" ht="12.75">
      <c r="A47" s="67">
        <v>64047</v>
      </c>
      <c r="B47" s="68" t="s">
        <v>34</v>
      </c>
      <c r="C47" s="89">
        <v>11.6</v>
      </c>
      <c r="D47" s="90">
        <f t="shared" si="2"/>
        <v>0.04170861498633683</v>
      </c>
      <c r="E47" s="91">
        <f t="shared" si="1"/>
        <v>10.385445131597871</v>
      </c>
      <c r="F47" s="71">
        <v>10.5</v>
      </c>
      <c r="G47" s="38">
        <v>11.5</v>
      </c>
      <c r="H47" s="115">
        <f>SUM(F47-G47)</f>
        <v>-1</v>
      </c>
    </row>
    <row r="48" spans="1:8" ht="12.75">
      <c r="A48" s="67">
        <v>64048</v>
      </c>
      <c r="B48" s="68" t="s">
        <v>35</v>
      </c>
      <c r="C48" s="89">
        <v>12.25</v>
      </c>
      <c r="D48" s="90">
        <f t="shared" si="2"/>
        <v>0.04404573565367467</v>
      </c>
      <c r="E48" s="91">
        <f t="shared" si="1"/>
        <v>10.967388177764994</v>
      </c>
      <c r="F48" s="164">
        <v>11</v>
      </c>
      <c r="G48" s="38">
        <v>11</v>
      </c>
      <c r="H48" s="114"/>
    </row>
    <row r="49" spans="1:11" ht="12.75">
      <c r="A49" s="72">
        <v>64049</v>
      </c>
      <c r="B49" s="73" t="s">
        <v>41</v>
      </c>
      <c r="C49" s="89">
        <v>1.19</v>
      </c>
      <c r="D49" s="90">
        <f t="shared" si="2"/>
        <v>0.004278728606356968</v>
      </c>
      <c r="E49" s="91">
        <f t="shared" si="1"/>
        <v>1.065403422982885</v>
      </c>
      <c r="F49" s="168">
        <v>1</v>
      </c>
      <c r="G49" s="38">
        <v>1</v>
      </c>
      <c r="H49" s="114"/>
      <c r="J49" s="92"/>
      <c r="K49" s="157"/>
    </row>
    <row r="50" spans="1:8" ht="13.5" thickBot="1">
      <c r="A50" s="72">
        <v>64050</v>
      </c>
      <c r="B50" s="73" t="s">
        <v>42</v>
      </c>
      <c r="C50" s="89">
        <v>1.79</v>
      </c>
      <c r="D50" s="90">
        <f t="shared" si="2"/>
        <v>0.0064360707608226665</v>
      </c>
      <c r="E50" s="91">
        <f t="shared" si="1"/>
        <v>1.602581619444844</v>
      </c>
      <c r="F50" s="75">
        <v>1.5</v>
      </c>
      <c r="G50" s="38">
        <v>2</v>
      </c>
      <c r="H50" s="116">
        <f>SUM(F50-G50)</f>
        <v>-0.5</v>
      </c>
    </row>
    <row r="51" spans="1:8" ht="13.5" thickBot="1">
      <c r="A51" s="81"/>
      <c r="B51" s="76" t="s">
        <v>36</v>
      </c>
      <c r="C51" s="107">
        <f>SUM(C9:C50)</f>
        <v>209.65999999999997</v>
      </c>
      <c r="D51" s="94">
        <f t="shared" si="2"/>
        <v>0.7538472601754637</v>
      </c>
      <c r="E51" s="107">
        <f>SUM(E9:E50)</f>
        <v>187.70796778369044</v>
      </c>
      <c r="F51" s="108">
        <f>SUM(F9:F50)</f>
        <v>191.5</v>
      </c>
      <c r="G51" s="108">
        <f>SUM(G9:G50)</f>
        <v>203</v>
      </c>
      <c r="H51" s="109">
        <f>SUM(H9:H50)</f>
        <v>-11.5</v>
      </c>
    </row>
    <row r="52" spans="1:14" ht="13.5" thickBot="1">
      <c r="A52" s="129" t="s">
        <v>70</v>
      </c>
      <c r="B52" s="130"/>
      <c r="C52" s="78">
        <v>68.46</v>
      </c>
      <c r="D52" s="94">
        <f t="shared" si="2"/>
        <v>0.24615273982453614</v>
      </c>
      <c r="E52" s="110">
        <v>61.29</v>
      </c>
      <c r="F52" s="78">
        <v>57.5</v>
      </c>
      <c r="G52" s="78">
        <v>60</v>
      </c>
      <c r="H52" s="156">
        <v>-2.5</v>
      </c>
      <c r="M52" s="105"/>
      <c r="N52" s="106"/>
    </row>
    <row r="53" spans="1:8" ht="12.75">
      <c r="A53" s="125" t="s">
        <v>37</v>
      </c>
      <c r="B53" s="126"/>
      <c r="C53" s="95"/>
      <c r="D53" s="96"/>
      <c r="E53" s="95"/>
      <c r="F53" s="163">
        <v>15</v>
      </c>
      <c r="G53" s="141">
        <v>16</v>
      </c>
      <c r="H53" s="158">
        <f>SUM(F53-G53)</f>
        <v>-1</v>
      </c>
    </row>
    <row r="54" spans="1:8" ht="12.75">
      <c r="A54" s="125" t="s">
        <v>38</v>
      </c>
      <c r="B54" s="126"/>
      <c r="C54" s="95"/>
      <c r="D54" s="96"/>
      <c r="E54" s="95"/>
      <c r="F54" s="163">
        <v>1</v>
      </c>
      <c r="G54" s="141">
        <v>1</v>
      </c>
      <c r="H54" s="158">
        <f>SUM(F54-G54)</f>
        <v>0</v>
      </c>
    </row>
    <row r="55" spans="1:8" ht="13.5" thickBot="1">
      <c r="A55" s="125" t="s">
        <v>44</v>
      </c>
      <c r="B55" s="126"/>
      <c r="C55" s="95"/>
      <c r="D55" s="96"/>
      <c r="E55" s="95"/>
      <c r="F55" s="163">
        <v>1</v>
      </c>
      <c r="G55" s="141">
        <v>3</v>
      </c>
      <c r="H55" s="158">
        <f>SUM(F55-G55)</f>
        <v>-2</v>
      </c>
    </row>
    <row r="56" spans="1:8" ht="13.5" thickBot="1">
      <c r="A56" s="97"/>
      <c r="B56" s="98" t="s">
        <v>39</v>
      </c>
      <c r="C56" s="99"/>
      <c r="D56" s="93"/>
      <c r="E56" s="99"/>
      <c r="F56" s="160">
        <f>SUM(F53:F55)</f>
        <v>17</v>
      </c>
      <c r="G56" s="160">
        <f>SUM(G53:G55)</f>
        <v>20</v>
      </c>
      <c r="H56" s="159">
        <f>SUM(H53:H55)</f>
        <v>-3</v>
      </c>
    </row>
    <row r="57" spans="1:8" ht="13.5" thickBot="1">
      <c r="A57" s="100"/>
      <c r="B57" s="101" t="s">
        <v>71</v>
      </c>
      <c r="C57" s="102">
        <f>SUM(C52,C51)</f>
        <v>278.11999999999995</v>
      </c>
      <c r="D57" s="103">
        <f>SUM(C57/278.12)</f>
        <v>0.9999999999999998</v>
      </c>
      <c r="E57" s="161">
        <f>SUM(E51+E52+E56)</f>
        <v>248.99796778369043</v>
      </c>
      <c r="F57" s="161">
        <f>SUM(F56,F52,F51)</f>
        <v>266</v>
      </c>
      <c r="G57" s="161">
        <f>SUM(G51+G52+G56)</f>
        <v>283</v>
      </c>
      <c r="H57" s="162">
        <f>SUM(H51+H52+H56)</f>
        <v>-17</v>
      </c>
    </row>
    <row r="58" spans="2:8" ht="12.75">
      <c r="B58" s="11" t="s">
        <v>81</v>
      </c>
      <c r="C58" s="24"/>
      <c r="D58" s="25"/>
      <c r="E58" s="26"/>
      <c r="F58" s="27"/>
      <c r="G58" s="11"/>
      <c r="H58" s="11"/>
    </row>
    <row r="59" spans="2:8" ht="12.75">
      <c r="B59" s="11" t="s">
        <v>84</v>
      </c>
      <c r="C59" s="24"/>
      <c r="D59" s="25"/>
      <c r="E59" s="26"/>
      <c r="F59" s="27"/>
      <c r="G59" s="11"/>
      <c r="H59" s="11"/>
    </row>
  </sheetData>
  <mergeCells count="8">
    <mergeCell ref="A53:B53"/>
    <mergeCell ref="A54:B54"/>
    <mergeCell ref="A55:B55"/>
    <mergeCell ref="A1:H1"/>
    <mergeCell ref="A4:H4"/>
    <mergeCell ref="A6:H6"/>
    <mergeCell ref="A8:B8"/>
    <mergeCell ref="A52:B52"/>
  </mergeCells>
  <printOptions gridLines="1" horizontalCentered="1"/>
  <pageMargins left="0" right="0" top="0.5511811023622047" bottom="0.3937007874015748" header="0" footer="0.1968503937007874"/>
  <pageSetup horizontalDpi="600" verticalDpi="600" orientation="portrait" paperSize="9" scale="75" r:id="rId1"/>
  <headerFooter alignWithMargins="0">
    <oddFooter>&amp;L&amp;D&amp;T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U121"/>
  <sheetViews>
    <sheetView workbookViewId="0" topLeftCell="A1">
      <pane xSplit="2" ySplit="9" topLeftCell="C5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M58" sqref="M58"/>
    </sheetView>
  </sheetViews>
  <sheetFormatPr defaultColWidth="11.421875" defaultRowHeight="12.75"/>
  <cols>
    <col min="1" max="1" width="6.00390625" style="10" customWidth="1"/>
    <col min="2" max="2" width="29.28125" style="10" customWidth="1"/>
    <col min="3" max="4" width="6.28125" style="12" customWidth="1"/>
    <col min="5" max="5" width="6.28125" style="16" customWidth="1"/>
    <col min="6" max="6" width="6.28125" style="17" customWidth="1"/>
    <col min="7" max="8" width="6.28125" style="10" customWidth="1"/>
    <col min="9" max="9" width="6.7109375" style="17" customWidth="1"/>
    <col min="10" max="10" width="7.00390625" style="10" customWidth="1"/>
    <col min="11" max="11" width="6.7109375" style="10" customWidth="1"/>
    <col min="12" max="16384" width="11.421875" style="10" customWidth="1"/>
  </cols>
  <sheetData>
    <row r="1" spans="1:11" ht="12.75">
      <c r="A1" s="120" t="s">
        <v>54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4" spans="1:11" ht="12.75">
      <c r="A4" s="120" t="s">
        <v>80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3:9" ht="12.75">
      <c r="C5" s="10"/>
      <c r="D5" s="10"/>
      <c r="E5" s="12"/>
      <c r="F5" s="12"/>
      <c r="G5" s="16"/>
      <c r="H5" s="16"/>
      <c r="I5" s="16"/>
    </row>
    <row r="6" spans="1:11" ht="12.75">
      <c r="A6" s="120" t="s">
        <v>53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9" ht="12.75">
      <c r="A7" s="23"/>
      <c r="B7" s="23"/>
      <c r="C7" s="23"/>
      <c r="D7" s="10"/>
      <c r="E7" s="12"/>
      <c r="F7" s="12"/>
      <c r="G7" s="16"/>
      <c r="H7" s="16"/>
      <c r="I7" s="16"/>
    </row>
    <row r="8" spans="1:11" s="3" customFormat="1" ht="84.75" customHeight="1">
      <c r="A8" s="1"/>
      <c r="B8" s="2" t="s">
        <v>56</v>
      </c>
      <c r="C8" s="132" t="s">
        <v>76</v>
      </c>
      <c r="D8" s="133"/>
      <c r="E8" s="134"/>
      <c r="F8" s="132" t="s">
        <v>78</v>
      </c>
      <c r="G8" s="133"/>
      <c r="H8" s="134"/>
      <c r="I8" s="132" t="s">
        <v>49</v>
      </c>
      <c r="J8" s="133"/>
      <c r="K8" s="134"/>
    </row>
    <row r="9" spans="1:11" s="9" customFormat="1" ht="19.5" customHeight="1">
      <c r="A9" s="4"/>
      <c r="B9" s="5"/>
      <c r="C9" s="6" t="s">
        <v>0</v>
      </c>
      <c r="D9" s="7" t="s">
        <v>1</v>
      </c>
      <c r="E9" s="8" t="s">
        <v>2</v>
      </c>
      <c r="F9" s="6" t="s">
        <v>0</v>
      </c>
      <c r="G9" s="7" t="s">
        <v>1</v>
      </c>
      <c r="H9" s="8" t="s">
        <v>2</v>
      </c>
      <c r="I9" s="6" t="s">
        <v>0</v>
      </c>
      <c r="J9" s="7" t="s">
        <v>1</v>
      </c>
      <c r="K9" s="8" t="s">
        <v>2</v>
      </c>
    </row>
    <row r="10" spans="1:11" ht="12.75">
      <c r="A10" s="67">
        <v>64003</v>
      </c>
      <c r="B10" s="68" t="s">
        <v>3</v>
      </c>
      <c r="C10" s="135">
        <v>2</v>
      </c>
      <c r="D10" s="36">
        <v>3.5</v>
      </c>
      <c r="E10" s="32">
        <f aca="true" t="shared" si="0" ref="E10:E51">SUM(C10:D10)</f>
        <v>5.5</v>
      </c>
      <c r="F10" s="136">
        <f aca="true" t="shared" si="1" ref="F10:F51">SUM(C10+I10)</f>
        <v>3</v>
      </c>
      <c r="G10" s="29">
        <f aca="true" t="shared" si="2" ref="G10:G51">SUM(D10+J10)</f>
        <v>2.5</v>
      </c>
      <c r="H10" s="30">
        <f aca="true" t="shared" si="3" ref="H10:H51">SUM(F10+G10)</f>
        <v>5.5</v>
      </c>
      <c r="I10" s="16">
        <v>1</v>
      </c>
      <c r="J10" s="80">
        <v>-1</v>
      </c>
      <c r="K10" s="149"/>
    </row>
    <row r="11" spans="1:11" ht="12.75">
      <c r="A11" s="67">
        <v>64004</v>
      </c>
      <c r="B11" s="68" t="s">
        <v>4</v>
      </c>
      <c r="C11" s="135">
        <v>1</v>
      </c>
      <c r="D11" s="36">
        <v>0.5</v>
      </c>
      <c r="E11" s="32">
        <f t="shared" si="0"/>
        <v>1.5</v>
      </c>
      <c r="F11" s="28">
        <f t="shared" si="1"/>
        <v>1.5</v>
      </c>
      <c r="G11" s="29"/>
      <c r="H11" s="30">
        <f t="shared" si="3"/>
        <v>1.5</v>
      </c>
      <c r="I11" s="16">
        <v>0.5</v>
      </c>
      <c r="J11" s="80">
        <v>-0.5</v>
      </c>
      <c r="K11" s="149"/>
    </row>
    <row r="12" spans="1:11" ht="12.75">
      <c r="A12" s="67">
        <v>64005</v>
      </c>
      <c r="B12" s="68" t="s">
        <v>5</v>
      </c>
      <c r="C12" s="135">
        <v>1</v>
      </c>
      <c r="D12" s="36">
        <v>0.5</v>
      </c>
      <c r="E12" s="32">
        <f t="shared" si="0"/>
        <v>1.5</v>
      </c>
      <c r="F12" s="136">
        <f t="shared" si="1"/>
        <v>1</v>
      </c>
      <c r="G12" s="29">
        <f t="shared" si="2"/>
        <v>0.5</v>
      </c>
      <c r="H12" s="30">
        <f t="shared" si="3"/>
        <v>1.5</v>
      </c>
      <c r="I12" s="16"/>
      <c r="J12" s="80"/>
      <c r="K12" s="149"/>
    </row>
    <row r="13" spans="1:11" ht="12.75">
      <c r="A13" s="70" t="s">
        <v>6</v>
      </c>
      <c r="B13" s="68" t="s">
        <v>7</v>
      </c>
      <c r="C13" s="135">
        <v>1</v>
      </c>
      <c r="D13" s="36">
        <v>0.5</v>
      </c>
      <c r="E13" s="32">
        <f t="shared" si="0"/>
        <v>1.5</v>
      </c>
      <c r="F13" s="136">
        <f t="shared" si="1"/>
        <v>1</v>
      </c>
      <c r="G13" s="29">
        <f t="shared" si="2"/>
        <v>0.5</v>
      </c>
      <c r="H13" s="30">
        <f t="shared" si="3"/>
        <v>1.5</v>
      </c>
      <c r="I13" s="16"/>
      <c r="J13" s="80"/>
      <c r="K13" s="149"/>
    </row>
    <row r="14" spans="1:11" ht="12.75">
      <c r="A14" s="67">
        <v>64009</v>
      </c>
      <c r="B14" s="68" t="s">
        <v>8</v>
      </c>
      <c r="C14" s="35">
        <v>0.5</v>
      </c>
      <c r="D14" s="137">
        <v>1</v>
      </c>
      <c r="E14" s="32">
        <f t="shared" si="0"/>
        <v>1.5</v>
      </c>
      <c r="F14" s="136">
        <f t="shared" si="1"/>
        <v>1</v>
      </c>
      <c r="G14" s="29">
        <f t="shared" si="2"/>
        <v>0.5</v>
      </c>
      <c r="H14" s="30">
        <f t="shared" si="3"/>
        <v>1.5</v>
      </c>
      <c r="I14" s="16">
        <v>0.5</v>
      </c>
      <c r="J14" s="80">
        <v>-0.5</v>
      </c>
      <c r="K14" s="149"/>
    </row>
    <row r="15" spans="1:11" ht="12.75">
      <c r="A15" s="67">
        <v>64010</v>
      </c>
      <c r="B15" s="68" t="s">
        <v>9</v>
      </c>
      <c r="C15" s="135">
        <v>1</v>
      </c>
      <c r="D15" s="36">
        <v>1.5</v>
      </c>
      <c r="E15" s="32">
        <f t="shared" si="0"/>
        <v>2.5</v>
      </c>
      <c r="F15" s="136">
        <f t="shared" si="1"/>
        <v>1</v>
      </c>
      <c r="G15" s="29">
        <f t="shared" si="2"/>
        <v>1.5</v>
      </c>
      <c r="H15" s="30">
        <f t="shared" si="3"/>
        <v>2.5</v>
      </c>
      <c r="I15" s="16"/>
      <c r="J15" s="80"/>
      <c r="K15" s="149"/>
    </row>
    <row r="16" spans="1:11" ht="12.75">
      <c r="A16" s="67">
        <v>64011</v>
      </c>
      <c r="B16" s="68" t="s">
        <v>10</v>
      </c>
      <c r="C16" s="135">
        <v>1</v>
      </c>
      <c r="D16" s="36">
        <v>0.5</v>
      </c>
      <c r="E16" s="32">
        <f t="shared" si="0"/>
        <v>1.5</v>
      </c>
      <c r="F16" s="136">
        <f t="shared" si="1"/>
        <v>1</v>
      </c>
      <c r="G16" s="29">
        <f t="shared" si="2"/>
        <v>0.5</v>
      </c>
      <c r="H16" s="30">
        <f t="shared" si="3"/>
        <v>1.5</v>
      </c>
      <c r="I16" s="16"/>
      <c r="J16" s="80"/>
      <c r="K16" s="149"/>
    </row>
    <row r="17" spans="1:11" ht="12.75">
      <c r="A17" s="67">
        <v>64012</v>
      </c>
      <c r="B17" s="68" t="s">
        <v>11</v>
      </c>
      <c r="C17" s="35">
        <v>4.5</v>
      </c>
      <c r="D17" s="137">
        <v>4</v>
      </c>
      <c r="E17" s="32">
        <f t="shared" si="0"/>
        <v>8.5</v>
      </c>
      <c r="F17" s="28">
        <f t="shared" si="1"/>
        <v>4.5</v>
      </c>
      <c r="G17" s="138">
        <f t="shared" si="2"/>
        <v>3</v>
      </c>
      <c r="H17" s="30">
        <f t="shared" si="3"/>
        <v>7.5</v>
      </c>
      <c r="I17" s="16"/>
      <c r="J17" s="80">
        <v>-1</v>
      </c>
      <c r="K17" s="149">
        <f>SUM(I17+J17)</f>
        <v>-1</v>
      </c>
    </row>
    <row r="18" spans="1:11" ht="12.75">
      <c r="A18" s="67">
        <v>64014</v>
      </c>
      <c r="B18" s="68" t="s">
        <v>12</v>
      </c>
      <c r="C18" s="139">
        <v>3</v>
      </c>
      <c r="D18" s="140">
        <v>1</v>
      </c>
      <c r="E18" s="141">
        <f t="shared" si="0"/>
        <v>4</v>
      </c>
      <c r="F18" s="136">
        <f t="shared" si="1"/>
        <v>3</v>
      </c>
      <c r="G18" s="138">
        <f t="shared" si="2"/>
        <v>1</v>
      </c>
      <c r="H18" s="142">
        <f t="shared" si="3"/>
        <v>4</v>
      </c>
      <c r="I18" s="16"/>
      <c r="J18" s="80"/>
      <c r="K18" s="149"/>
    </row>
    <row r="19" spans="1:11" ht="12.75">
      <c r="A19" s="67">
        <v>64015</v>
      </c>
      <c r="B19" s="68" t="s">
        <v>13</v>
      </c>
      <c r="C19" s="135">
        <v>1</v>
      </c>
      <c r="D19" s="137">
        <v>1</v>
      </c>
      <c r="E19" s="141">
        <f t="shared" si="0"/>
        <v>2</v>
      </c>
      <c r="F19" s="136">
        <f t="shared" si="1"/>
        <v>1</v>
      </c>
      <c r="G19" s="138">
        <f t="shared" si="2"/>
        <v>1</v>
      </c>
      <c r="H19" s="142">
        <f t="shared" si="3"/>
        <v>2</v>
      </c>
      <c r="I19" s="16"/>
      <c r="J19" s="80"/>
      <c r="K19" s="149"/>
    </row>
    <row r="20" spans="1:11" ht="12.75">
      <c r="A20" s="67">
        <v>64016</v>
      </c>
      <c r="B20" s="68" t="s">
        <v>14</v>
      </c>
      <c r="C20" s="135">
        <v>3</v>
      </c>
      <c r="D20" s="36">
        <v>1.5</v>
      </c>
      <c r="E20" s="32">
        <f t="shared" si="0"/>
        <v>4.5</v>
      </c>
      <c r="F20" s="136">
        <f t="shared" si="1"/>
        <v>3</v>
      </c>
      <c r="G20" s="29">
        <f t="shared" si="2"/>
        <v>1.5</v>
      </c>
      <c r="H20" s="30">
        <f t="shared" si="3"/>
        <v>4.5</v>
      </c>
      <c r="I20" s="16"/>
      <c r="J20" s="80"/>
      <c r="K20" s="149"/>
    </row>
    <row r="21" spans="1:11" ht="12.75">
      <c r="A21" s="67">
        <v>64018</v>
      </c>
      <c r="B21" s="68" t="s">
        <v>15</v>
      </c>
      <c r="C21" s="135">
        <v>1</v>
      </c>
      <c r="D21" s="36">
        <v>0.5</v>
      </c>
      <c r="E21" s="32">
        <f t="shared" si="0"/>
        <v>1.5</v>
      </c>
      <c r="F21" s="136">
        <f t="shared" si="1"/>
        <v>1</v>
      </c>
      <c r="G21" s="29">
        <f t="shared" si="2"/>
        <v>0.5</v>
      </c>
      <c r="H21" s="30">
        <f t="shared" si="3"/>
        <v>1.5</v>
      </c>
      <c r="I21" s="16"/>
      <c r="J21" s="80"/>
      <c r="K21" s="149"/>
    </row>
    <row r="22" spans="1:11" ht="12.75">
      <c r="A22" s="67">
        <v>64019</v>
      </c>
      <c r="B22" s="68" t="s">
        <v>16</v>
      </c>
      <c r="C22" s="135">
        <v>2</v>
      </c>
      <c r="D22" s="137">
        <v>3</v>
      </c>
      <c r="E22" s="141">
        <f t="shared" si="0"/>
        <v>5</v>
      </c>
      <c r="F22" s="136">
        <f t="shared" si="1"/>
        <v>2</v>
      </c>
      <c r="G22" s="29">
        <f t="shared" si="2"/>
        <v>2.5</v>
      </c>
      <c r="H22" s="30">
        <f t="shared" si="3"/>
        <v>4.5</v>
      </c>
      <c r="I22" s="16"/>
      <c r="J22" s="80">
        <v>-0.5</v>
      </c>
      <c r="K22" s="149">
        <f>SUM(I22+J22)</f>
        <v>-0.5</v>
      </c>
    </row>
    <row r="23" spans="1:11" ht="12" customHeight="1">
      <c r="A23" s="67">
        <v>64020</v>
      </c>
      <c r="B23" s="68" t="s">
        <v>17</v>
      </c>
      <c r="C23" s="135">
        <v>5</v>
      </c>
      <c r="D23" s="36">
        <v>3.5</v>
      </c>
      <c r="E23" s="32">
        <f t="shared" si="0"/>
        <v>8.5</v>
      </c>
      <c r="F23" s="136">
        <f t="shared" si="1"/>
        <v>5</v>
      </c>
      <c r="G23" s="29">
        <f t="shared" si="2"/>
        <v>3.5</v>
      </c>
      <c r="H23" s="30">
        <f t="shared" si="3"/>
        <v>8.5</v>
      </c>
      <c r="I23" s="16"/>
      <c r="J23" s="80"/>
      <c r="K23" s="149"/>
    </row>
    <row r="24" spans="1:11" ht="12" customHeight="1">
      <c r="A24" s="67">
        <v>64021</v>
      </c>
      <c r="B24" s="68" t="s">
        <v>18</v>
      </c>
      <c r="C24" s="135">
        <v>3</v>
      </c>
      <c r="D24" s="137">
        <v>4</v>
      </c>
      <c r="E24" s="141">
        <f t="shared" si="0"/>
        <v>7</v>
      </c>
      <c r="F24" s="136">
        <f t="shared" si="1"/>
        <v>3</v>
      </c>
      <c r="G24" s="29">
        <f t="shared" si="2"/>
        <v>3.5</v>
      </c>
      <c r="H24" s="30">
        <f t="shared" si="3"/>
        <v>6.5</v>
      </c>
      <c r="I24" s="16"/>
      <c r="J24" s="80">
        <v>-0.5</v>
      </c>
      <c r="K24" s="149">
        <f>SUM(I24+J24)</f>
        <v>-0.5</v>
      </c>
    </row>
    <row r="25" spans="1:11" ht="12.75">
      <c r="A25" s="72">
        <v>64023</v>
      </c>
      <c r="B25" s="73" t="s">
        <v>59</v>
      </c>
      <c r="C25" s="135">
        <v>3</v>
      </c>
      <c r="D25" s="137">
        <v>3</v>
      </c>
      <c r="E25" s="141">
        <f t="shared" si="0"/>
        <v>6</v>
      </c>
      <c r="F25" s="136">
        <f t="shared" si="1"/>
        <v>3</v>
      </c>
      <c r="G25" s="29">
        <f t="shared" si="2"/>
        <v>1.5</v>
      </c>
      <c r="H25" s="30">
        <f t="shared" si="3"/>
        <v>4.5</v>
      </c>
      <c r="I25" s="16"/>
      <c r="J25" s="80">
        <v>-1.5</v>
      </c>
      <c r="K25" s="149">
        <f>SUM(I25+J25)</f>
        <v>-1.5</v>
      </c>
    </row>
    <row r="26" spans="1:11" ht="12.75">
      <c r="A26" s="72">
        <v>64060</v>
      </c>
      <c r="B26" s="73" t="s">
        <v>60</v>
      </c>
      <c r="C26" s="135">
        <v>1</v>
      </c>
      <c r="D26" s="137">
        <v>1</v>
      </c>
      <c r="E26" s="141">
        <f t="shared" si="0"/>
        <v>2</v>
      </c>
      <c r="F26" s="136">
        <f t="shared" si="1"/>
        <v>1</v>
      </c>
      <c r="G26" s="138">
        <f t="shared" si="2"/>
        <v>1</v>
      </c>
      <c r="H26" s="142">
        <f t="shared" si="3"/>
        <v>2</v>
      </c>
      <c r="I26" s="16"/>
      <c r="J26" s="80"/>
      <c r="K26" s="149"/>
    </row>
    <row r="27" spans="1:11" ht="12.75">
      <c r="A27" s="72">
        <v>64061</v>
      </c>
      <c r="B27" s="73" t="s">
        <v>61</v>
      </c>
      <c r="C27" s="135">
        <v>1</v>
      </c>
      <c r="D27" s="137">
        <v>1</v>
      </c>
      <c r="E27" s="141">
        <f t="shared" si="0"/>
        <v>2</v>
      </c>
      <c r="F27" s="136">
        <f t="shared" si="1"/>
        <v>1</v>
      </c>
      <c r="G27" s="138">
        <f t="shared" si="2"/>
        <v>1</v>
      </c>
      <c r="H27" s="142">
        <f t="shared" si="3"/>
        <v>2</v>
      </c>
      <c r="I27" s="16"/>
      <c r="J27" s="80"/>
      <c r="K27" s="149"/>
    </row>
    <row r="28" spans="1:11" ht="12.75">
      <c r="A28" s="67">
        <v>64025</v>
      </c>
      <c r="B28" s="68" t="s">
        <v>19</v>
      </c>
      <c r="C28" s="135">
        <v>8</v>
      </c>
      <c r="D28" s="37">
        <v>4.5</v>
      </c>
      <c r="E28" s="32">
        <f t="shared" si="0"/>
        <v>12.5</v>
      </c>
      <c r="F28" s="28">
        <f t="shared" si="1"/>
        <v>8.5</v>
      </c>
      <c r="G28" s="29">
        <f t="shared" si="2"/>
        <v>4.5</v>
      </c>
      <c r="H28" s="142">
        <f t="shared" si="3"/>
        <v>13</v>
      </c>
      <c r="I28" s="16">
        <v>0.5</v>
      </c>
      <c r="J28" s="80"/>
      <c r="K28" s="149">
        <f>SUM(I28+J28)</f>
        <v>0.5</v>
      </c>
    </row>
    <row r="29" spans="1:11" ht="12.75">
      <c r="A29" s="67">
        <v>64026</v>
      </c>
      <c r="B29" s="68" t="s">
        <v>45</v>
      </c>
      <c r="C29" s="135">
        <v>6</v>
      </c>
      <c r="D29" s="37">
        <v>5.5</v>
      </c>
      <c r="E29" s="32">
        <f t="shared" si="0"/>
        <v>11.5</v>
      </c>
      <c r="F29" s="136">
        <f t="shared" si="1"/>
        <v>6</v>
      </c>
      <c r="G29" s="29">
        <f t="shared" si="2"/>
        <v>5.5</v>
      </c>
      <c r="H29" s="30">
        <f t="shared" si="3"/>
        <v>11.5</v>
      </c>
      <c r="I29" s="16"/>
      <c r="J29" s="80"/>
      <c r="K29" s="149"/>
    </row>
    <row r="30" spans="1:11" ht="12.75">
      <c r="A30" s="67">
        <v>64028</v>
      </c>
      <c r="B30" s="68" t="s">
        <v>20</v>
      </c>
      <c r="C30" s="135">
        <v>1</v>
      </c>
      <c r="D30" s="140">
        <v>3</v>
      </c>
      <c r="E30" s="141">
        <f t="shared" si="0"/>
        <v>4</v>
      </c>
      <c r="F30" s="136">
        <f t="shared" si="1"/>
        <v>1</v>
      </c>
      <c r="G30" s="138">
        <f t="shared" si="2"/>
        <v>3</v>
      </c>
      <c r="H30" s="142">
        <f t="shared" si="3"/>
        <v>4</v>
      </c>
      <c r="I30" s="16"/>
      <c r="J30" s="80"/>
      <c r="K30" s="149"/>
    </row>
    <row r="31" spans="1:11" ht="12.75">
      <c r="A31" s="67">
        <v>64030</v>
      </c>
      <c r="B31" s="68" t="s">
        <v>21</v>
      </c>
      <c r="C31" s="35">
        <v>1.5</v>
      </c>
      <c r="D31" s="140">
        <v>1</v>
      </c>
      <c r="E31" s="32">
        <f t="shared" si="0"/>
        <v>2.5</v>
      </c>
      <c r="F31" s="28">
        <f t="shared" si="1"/>
        <v>1.5</v>
      </c>
      <c r="G31" s="29">
        <f t="shared" si="2"/>
        <v>0.5</v>
      </c>
      <c r="H31" s="142">
        <f t="shared" si="3"/>
        <v>2</v>
      </c>
      <c r="I31" s="16"/>
      <c r="J31" s="80">
        <v>-0.5</v>
      </c>
      <c r="K31" s="149">
        <f>SUM(I31+J31)</f>
        <v>-0.5</v>
      </c>
    </row>
    <row r="32" spans="1:11" ht="12.75">
      <c r="A32" s="67">
        <v>64031</v>
      </c>
      <c r="B32" s="68" t="s">
        <v>22</v>
      </c>
      <c r="C32" s="135">
        <v>1</v>
      </c>
      <c r="D32" s="37">
        <v>0.5</v>
      </c>
      <c r="E32" s="32">
        <f t="shared" si="0"/>
        <v>1.5</v>
      </c>
      <c r="F32" s="136">
        <f t="shared" si="1"/>
        <v>1</v>
      </c>
      <c r="G32" s="29">
        <f t="shared" si="2"/>
        <v>0.5</v>
      </c>
      <c r="H32" s="30">
        <f t="shared" si="3"/>
        <v>1.5</v>
      </c>
      <c r="I32" s="16"/>
      <c r="J32" s="80"/>
      <c r="K32" s="149"/>
    </row>
    <row r="33" spans="1:11" ht="12.75">
      <c r="A33" s="67">
        <v>64033</v>
      </c>
      <c r="B33" s="68" t="s">
        <v>23</v>
      </c>
      <c r="C33" s="35">
        <v>0.5</v>
      </c>
      <c r="D33" s="140">
        <v>1</v>
      </c>
      <c r="E33" s="32">
        <f t="shared" si="0"/>
        <v>1.5</v>
      </c>
      <c r="F33" s="136">
        <f t="shared" si="1"/>
        <v>1</v>
      </c>
      <c r="G33" s="29">
        <f t="shared" si="2"/>
        <v>0.5</v>
      </c>
      <c r="H33" s="30">
        <f t="shared" si="3"/>
        <v>1.5</v>
      </c>
      <c r="I33" s="16">
        <v>0.5</v>
      </c>
      <c r="J33" s="80">
        <v>-0.5</v>
      </c>
      <c r="K33" s="149"/>
    </row>
    <row r="34" spans="1:11" ht="12.75">
      <c r="A34" s="67">
        <v>64034</v>
      </c>
      <c r="B34" s="68" t="s">
        <v>24</v>
      </c>
      <c r="C34" s="135">
        <v>1</v>
      </c>
      <c r="D34" s="37">
        <v>0.5</v>
      </c>
      <c r="E34" s="32">
        <f t="shared" si="0"/>
        <v>1.5</v>
      </c>
      <c r="F34" s="136">
        <f t="shared" si="1"/>
        <v>1</v>
      </c>
      <c r="G34" s="29">
        <f t="shared" si="2"/>
        <v>0.5</v>
      </c>
      <c r="H34" s="30">
        <f t="shared" si="3"/>
        <v>1.5</v>
      </c>
      <c r="I34" s="16"/>
      <c r="J34" s="80"/>
      <c r="K34" s="149"/>
    </row>
    <row r="35" spans="1:11" ht="12.75">
      <c r="A35" s="67">
        <v>64090</v>
      </c>
      <c r="B35" s="68" t="s">
        <v>25</v>
      </c>
      <c r="C35" s="135">
        <v>8</v>
      </c>
      <c r="D35" s="140">
        <v>4</v>
      </c>
      <c r="E35" s="141">
        <f t="shared" si="0"/>
        <v>12</v>
      </c>
      <c r="F35" s="136">
        <f t="shared" si="1"/>
        <v>8</v>
      </c>
      <c r="G35" s="138">
        <f t="shared" si="2"/>
        <v>4</v>
      </c>
      <c r="H35" s="142">
        <f t="shared" si="3"/>
        <v>12</v>
      </c>
      <c r="I35" s="16"/>
      <c r="J35" s="80"/>
      <c r="K35" s="149"/>
    </row>
    <row r="36" spans="1:11" ht="12.75">
      <c r="A36" s="72">
        <v>64035</v>
      </c>
      <c r="B36" s="73" t="s">
        <v>62</v>
      </c>
      <c r="C36" s="135">
        <v>3</v>
      </c>
      <c r="D36" s="140">
        <v>4</v>
      </c>
      <c r="E36" s="141">
        <f t="shared" si="0"/>
        <v>7</v>
      </c>
      <c r="F36" s="136">
        <f t="shared" si="1"/>
        <v>3</v>
      </c>
      <c r="G36" s="29">
        <f t="shared" si="2"/>
        <v>2.5</v>
      </c>
      <c r="H36" s="30">
        <f t="shared" si="3"/>
        <v>5.5</v>
      </c>
      <c r="I36" s="16"/>
      <c r="J36" s="80">
        <v>-1.5</v>
      </c>
      <c r="K36" s="149">
        <f>SUM(I36+J36)</f>
        <v>-1.5</v>
      </c>
    </row>
    <row r="37" spans="1:11" ht="12.75">
      <c r="A37" s="72">
        <v>64059</v>
      </c>
      <c r="B37" s="73" t="s">
        <v>63</v>
      </c>
      <c r="C37" s="135">
        <v>2</v>
      </c>
      <c r="D37" s="140">
        <v>2</v>
      </c>
      <c r="E37" s="141">
        <f t="shared" si="0"/>
        <v>4</v>
      </c>
      <c r="F37" s="136">
        <f t="shared" si="1"/>
        <v>2</v>
      </c>
      <c r="G37" s="138">
        <f t="shared" si="2"/>
        <v>1</v>
      </c>
      <c r="H37" s="142">
        <f t="shared" si="3"/>
        <v>3</v>
      </c>
      <c r="I37" s="16"/>
      <c r="J37" s="80">
        <v>-1</v>
      </c>
      <c r="K37" s="149">
        <f>SUM(I37+J37)</f>
        <v>-1</v>
      </c>
    </row>
    <row r="38" spans="1:11" ht="12.75">
      <c r="A38" s="67">
        <v>64036</v>
      </c>
      <c r="B38" s="68" t="s">
        <v>48</v>
      </c>
      <c r="C38" s="35">
        <v>8.5</v>
      </c>
      <c r="D38" s="37">
        <v>9.5</v>
      </c>
      <c r="E38" s="141">
        <f t="shared" si="0"/>
        <v>18</v>
      </c>
      <c r="F38" s="28">
        <f t="shared" si="1"/>
        <v>7.5</v>
      </c>
      <c r="G38" s="138">
        <f t="shared" si="2"/>
        <v>6</v>
      </c>
      <c r="H38" s="30">
        <f t="shared" si="3"/>
        <v>13.5</v>
      </c>
      <c r="I38" s="16">
        <v>-1</v>
      </c>
      <c r="J38" s="80">
        <v>-3.5</v>
      </c>
      <c r="K38" s="149">
        <f>SUM(I38+J38)</f>
        <v>-4.5</v>
      </c>
    </row>
    <row r="39" spans="1:11" ht="12.75">
      <c r="A39" s="72">
        <v>64037</v>
      </c>
      <c r="B39" s="73" t="s">
        <v>43</v>
      </c>
      <c r="C39" s="135">
        <v>2</v>
      </c>
      <c r="D39" s="140">
        <v>2</v>
      </c>
      <c r="E39" s="141">
        <f t="shared" si="0"/>
        <v>4</v>
      </c>
      <c r="F39" s="28">
        <f t="shared" si="1"/>
        <v>2.5</v>
      </c>
      <c r="G39" s="138">
        <f t="shared" si="2"/>
        <v>2</v>
      </c>
      <c r="H39" s="30">
        <f t="shared" si="3"/>
        <v>4.5</v>
      </c>
      <c r="I39" s="16">
        <v>0.5</v>
      </c>
      <c r="J39" s="80"/>
      <c r="K39" s="149">
        <f>SUM(I39+J39)</f>
        <v>0.5</v>
      </c>
    </row>
    <row r="40" spans="1:11" ht="12.75">
      <c r="A40" s="67">
        <v>64038</v>
      </c>
      <c r="B40" s="68" t="s">
        <v>26</v>
      </c>
      <c r="C40" s="135">
        <v>2</v>
      </c>
      <c r="D40" s="140">
        <v>1</v>
      </c>
      <c r="E40" s="141">
        <f t="shared" si="0"/>
        <v>3</v>
      </c>
      <c r="F40" s="136">
        <f t="shared" si="1"/>
        <v>2</v>
      </c>
      <c r="G40" s="138">
        <f t="shared" si="2"/>
        <v>1</v>
      </c>
      <c r="H40" s="142">
        <f t="shared" si="3"/>
        <v>3</v>
      </c>
      <c r="I40" s="16"/>
      <c r="J40" s="80"/>
      <c r="K40" s="149"/>
    </row>
    <row r="41" spans="1:11" ht="12.75">
      <c r="A41" s="67">
        <v>64039</v>
      </c>
      <c r="B41" s="68" t="s">
        <v>27</v>
      </c>
      <c r="C41" s="135">
        <v>4</v>
      </c>
      <c r="D41" s="140">
        <v>2</v>
      </c>
      <c r="E41" s="141">
        <f t="shared" si="0"/>
        <v>6</v>
      </c>
      <c r="F41" s="28">
        <f t="shared" si="1"/>
        <v>3.5</v>
      </c>
      <c r="G41" s="138">
        <f t="shared" si="2"/>
        <v>2</v>
      </c>
      <c r="H41" s="30">
        <f t="shared" si="3"/>
        <v>5.5</v>
      </c>
      <c r="I41" s="16">
        <v>-0.5</v>
      </c>
      <c r="J41" s="80"/>
      <c r="K41" s="149">
        <f>SUM(I41+J41)</f>
        <v>-0.5</v>
      </c>
    </row>
    <row r="42" spans="1:11" ht="12.75">
      <c r="A42" s="67">
        <v>64040</v>
      </c>
      <c r="B42" s="68" t="s">
        <v>28</v>
      </c>
      <c r="C42" s="135">
        <v>2</v>
      </c>
      <c r="D42" s="140">
        <v>2</v>
      </c>
      <c r="E42" s="141">
        <f t="shared" si="0"/>
        <v>4</v>
      </c>
      <c r="F42" s="136">
        <f t="shared" si="1"/>
        <v>3</v>
      </c>
      <c r="G42" s="138">
        <f t="shared" si="2"/>
        <v>1</v>
      </c>
      <c r="H42" s="142">
        <f t="shared" si="3"/>
        <v>4</v>
      </c>
      <c r="I42" s="16">
        <v>1</v>
      </c>
      <c r="J42" s="80">
        <v>-1</v>
      </c>
      <c r="K42" s="149"/>
    </row>
    <row r="43" spans="1:11" ht="12.75">
      <c r="A43" s="67">
        <v>64042</v>
      </c>
      <c r="B43" s="68" t="s">
        <v>29</v>
      </c>
      <c r="C43" s="135">
        <v>1</v>
      </c>
      <c r="D43" s="140">
        <v>1</v>
      </c>
      <c r="E43" s="141">
        <f t="shared" si="0"/>
        <v>2</v>
      </c>
      <c r="F43" s="136">
        <f t="shared" si="1"/>
        <v>2</v>
      </c>
      <c r="G43" s="138"/>
      <c r="H43" s="142">
        <f t="shared" si="3"/>
        <v>2</v>
      </c>
      <c r="I43" s="16">
        <v>1</v>
      </c>
      <c r="J43" s="80">
        <v>-1</v>
      </c>
      <c r="K43" s="149"/>
    </row>
    <row r="44" spans="1:11" ht="12.75">
      <c r="A44" s="67">
        <v>64043</v>
      </c>
      <c r="B44" s="68" t="s">
        <v>30</v>
      </c>
      <c r="C44" s="135">
        <v>4</v>
      </c>
      <c r="D44" s="140">
        <v>3</v>
      </c>
      <c r="E44" s="141">
        <f t="shared" si="0"/>
        <v>7</v>
      </c>
      <c r="F44" s="136">
        <f t="shared" si="1"/>
        <v>5</v>
      </c>
      <c r="G44" s="138">
        <f t="shared" si="2"/>
        <v>2</v>
      </c>
      <c r="H44" s="142">
        <f t="shared" si="3"/>
        <v>7</v>
      </c>
      <c r="I44" s="16">
        <v>1</v>
      </c>
      <c r="J44" s="80">
        <v>-1</v>
      </c>
      <c r="K44" s="149"/>
    </row>
    <row r="45" spans="1:11" ht="12.75">
      <c r="A45" s="67">
        <v>64044</v>
      </c>
      <c r="B45" s="68" t="s">
        <v>31</v>
      </c>
      <c r="C45" s="35">
        <v>1.5</v>
      </c>
      <c r="D45" s="140">
        <v>1</v>
      </c>
      <c r="E45" s="32">
        <f t="shared" si="0"/>
        <v>2.5</v>
      </c>
      <c r="F45" s="136">
        <f t="shared" si="1"/>
        <v>2</v>
      </c>
      <c r="G45" s="138">
        <f t="shared" si="2"/>
        <v>1</v>
      </c>
      <c r="H45" s="142">
        <f t="shared" si="3"/>
        <v>3</v>
      </c>
      <c r="I45" s="16">
        <v>0.5</v>
      </c>
      <c r="J45" s="80"/>
      <c r="K45" s="149">
        <f>SUM(I45+J45)</f>
        <v>0.5</v>
      </c>
    </row>
    <row r="46" spans="1:11" ht="12.75">
      <c r="A46" s="67">
        <v>64045</v>
      </c>
      <c r="B46" s="68" t="s">
        <v>32</v>
      </c>
      <c r="C46" s="135">
        <v>2</v>
      </c>
      <c r="D46" s="137">
        <v>1</v>
      </c>
      <c r="E46" s="141">
        <f t="shared" si="0"/>
        <v>3</v>
      </c>
      <c r="F46" s="136">
        <f t="shared" si="1"/>
        <v>2</v>
      </c>
      <c r="G46" s="138">
        <f t="shared" si="2"/>
        <v>1</v>
      </c>
      <c r="H46" s="142">
        <f t="shared" si="3"/>
        <v>3</v>
      </c>
      <c r="I46" s="16"/>
      <c r="J46" s="80"/>
      <c r="K46" s="149"/>
    </row>
    <row r="47" spans="1:11" ht="12.75">
      <c r="A47" s="67">
        <v>64046</v>
      </c>
      <c r="B47" s="68" t="s">
        <v>33</v>
      </c>
      <c r="C47" s="139">
        <v>2</v>
      </c>
      <c r="D47" s="22">
        <v>1.5</v>
      </c>
      <c r="E47" s="32">
        <f t="shared" si="0"/>
        <v>3.5</v>
      </c>
      <c r="F47" s="136">
        <f t="shared" si="1"/>
        <v>3</v>
      </c>
      <c r="G47" s="29">
        <f t="shared" si="2"/>
        <v>0.5</v>
      </c>
      <c r="H47" s="30">
        <f t="shared" si="3"/>
        <v>3.5</v>
      </c>
      <c r="I47" s="16">
        <v>1</v>
      </c>
      <c r="J47" s="80">
        <v>-1</v>
      </c>
      <c r="K47" s="149"/>
    </row>
    <row r="48" spans="1:11" ht="12.75">
      <c r="A48" s="67">
        <v>64047</v>
      </c>
      <c r="B48" s="68" t="s">
        <v>34</v>
      </c>
      <c r="C48" s="135">
        <v>7</v>
      </c>
      <c r="D48" s="36">
        <v>4.5</v>
      </c>
      <c r="E48" s="32">
        <f t="shared" si="0"/>
        <v>11.5</v>
      </c>
      <c r="F48" s="136">
        <f t="shared" si="1"/>
        <v>7</v>
      </c>
      <c r="G48" s="29">
        <f t="shared" si="2"/>
        <v>3.5</v>
      </c>
      <c r="H48" s="30">
        <f t="shared" si="3"/>
        <v>10.5</v>
      </c>
      <c r="I48" s="16"/>
      <c r="J48" s="80">
        <v>-1</v>
      </c>
      <c r="K48" s="149">
        <f>SUM(I48+J48)</f>
        <v>-1</v>
      </c>
    </row>
    <row r="49" spans="1:11" ht="12.75">
      <c r="A49" s="67">
        <v>64048</v>
      </c>
      <c r="B49" s="68" t="s">
        <v>35</v>
      </c>
      <c r="C49" s="135">
        <v>5</v>
      </c>
      <c r="D49" s="137">
        <v>6</v>
      </c>
      <c r="E49" s="141">
        <f t="shared" si="0"/>
        <v>11</v>
      </c>
      <c r="F49" s="136">
        <f t="shared" si="1"/>
        <v>6</v>
      </c>
      <c r="G49" s="138">
        <f t="shared" si="2"/>
        <v>5</v>
      </c>
      <c r="H49" s="142">
        <f t="shared" si="3"/>
        <v>11</v>
      </c>
      <c r="I49" s="16">
        <v>1</v>
      </c>
      <c r="J49" s="80">
        <v>-1</v>
      </c>
      <c r="K49" s="149"/>
    </row>
    <row r="50" spans="1:11" ht="12.75">
      <c r="A50" s="72">
        <v>64049</v>
      </c>
      <c r="B50" s="73" t="s">
        <v>41</v>
      </c>
      <c r="C50" s="135">
        <v>1</v>
      </c>
      <c r="D50" s="36"/>
      <c r="E50" s="141">
        <f t="shared" si="0"/>
        <v>1</v>
      </c>
      <c r="F50" s="136">
        <f t="shared" si="1"/>
        <v>1</v>
      </c>
      <c r="G50" s="29"/>
      <c r="H50" s="142">
        <f t="shared" si="3"/>
        <v>1</v>
      </c>
      <c r="I50" s="16"/>
      <c r="J50" s="104"/>
      <c r="K50" s="149"/>
    </row>
    <row r="51" spans="1:11" ht="13.5" thickBot="1">
      <c r="A51" s="72">
        <v>64050</v>
      </c>
      <c r="B51" s="73" t="s">
        <v>42</v>
      </c>
      <c r="C51" s="135">
        <v>1</v>
      </c>
      <c r="D51" s="137">
        <v>1</v>
      </c>
      <c r="E51" s="141">
        <f t="shared" si="0"/>
        <v>2</v>
      </c>
      <c r="F51" s="136">
        <f t="shared" si="1"/>
        <v>1</v>
      </c>
      <c r="G51" s="29">
        <f t="shared" si="2"/>
        <v>0.5</v>
      </c>
      <c r="H51" s="30">
        <f t="shared" si="3"/>
        <v>1.5</v>
      </c>
      <c r="I51" s="16"/>
      <c r="J51" s="80">
        <v>-0.5</v>
      </c>
      <c r="K51" s="149">
        <f>SUM(I51+J51)</f>
        <v>-0.5</v>
      </c>
    </row>
    <row r="52" spans="1:121" s="9" customFormat="1" ht="12.75">
      <c r="A52" s="81"/>
      <c r="B52" s="76" t="s">
        <v>36</v>
      </c>
      <c r="C52" s="113">
        <f aca="true" t="shared" si="4" ref="C52:K52">SUM(C10:C51)</f>
        <v>110</v>
      </c>
      <c r="D52" s="113">
        <f t="shared" si="4"/>
        <v>93</v>
      </c>
      <c r="E52" s="113">
        <f t="shared" si="4"/>
        <v>203</v>
      </c>
      <c r="F52" s="111">
        <f t="shared" si="4"/>
        <v>117.5</v>
      </c>
      <c r="G52" s="113">
        <f t="shared" si="4"/>
        <v>74</v>
      </c>
      <c r="H52" s="111">
        <f t="shared" si="4"/>
        <v>191.5</v>
      </c>
      <c r="I52" s="112">
        <f t="shared" si="4"/>
        <v>7.5</v>
      </c>
      <c r="J52" s="113">
        <f t="shared" si="4"/>
        <v>-19</v>
      </c>
      <c r="K52" s="150">
        <f t="shared" si="4"/>
        <v>-11.5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</row>
    <row r="53" spans="1:151" s="9" customFormat="1" ht="13.5" thickBot="1">
      <c r="A53" s="129" t="s">
        <v>79</v>
      </c>
      <c r="B53" s="130"/>
      <c r="C53" s="63">
        <v>34.5</v>
      </c>
      <c r="D53" s="63">
        <v>25.5</v>
      </c>
      <c r="E53" s="63">
        <v>60</v>
      </c>
      <c r="F53" s="63">
        <v>36</v>
      </c>
      <c r="G53" s="63">
        <v>21.5</v>
      </c>
      <c r="H53" s="63">
        <v>57.5</v>
      </c>
      <c r="I53" s="63">
        <v>2.5</v>
      </c>
      <c r="J53" s="63">
        <v>-5</v>
      </c>
      <c r="K53" s="151">
        <v>-2.5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</row>
    <row r="54" spans="1:11" ht="12.75">
      <c r="A54" s="131" t="s">
        <v>37</v>
      </c>
      <c r="B54" s="126"/>
      <c r="C54" s="143">
        <v>8</v>
      </c>
      <c r="D54" s="144">
        <v>8</v>
      </c>
      <c r="E54" s="141">
        <f>SUM(C54:D54)</f>
        <v>16</v>
      </c>
      <c r="F54" s="145">
        <f aca="true" t="shared" si="5" ref="F54:G56">SUM(C54+I54)</f>
        <v>8</v>
      </c>
      <c r="G54" s="145">
        <f t="shared" si="5"/>
        <v>7</v>
      </c>
      <c r="H54" s="142">
        <f>SUM(F54:G54)</f>
        <v>15</v>
      </c>
      <c r="I54" s="31"/>
      <c r="J54" s="146">
        <v>-1</v>
      </c>
      <c r="K54" s="152">
        <f>SUM(I54:J54)</f>
        <v>-1</v>
      </c>
    </row>
    <row r="55" spans="1:11" ht="12.75">
      <c r="A55" s="131" t="s">
        <v>38</v>
      </c>
      <c r="B55" s="126"/>
      <c r="C55" s="143">
        <v>1</v>
      </c>
      <c r="D55" s="34"/>
      <c r="E55" s="141">
        <f>SUM(C55:D55)</f>
        <v>1</v>
      </c>
      <c r="F55" s="33"/>
      <c r="G55" s="145">
        <f t="shared" si="5"/>
        <v>1</v>
      </c>
      <c r="H55" s="142">
        <f>SUM(F55:G55)</f>
        <v>1</v>
      </c>
      <c r="I55" s="146">
        <v>-1</v>
      </c>
      <c r="J55" s="146">
        <v>1</v>
      </c>
      <c r="K55" s="153"/>
    </row>
    <row r="56" spans="1:11" ht="13.5" thickBot="1">
      <c r="A56" s="131" t="s">
        <v>44</v>
      </c>
      <c r="B56" s="126"/>
      <c r="C56" s="143">
        <v>3</v>
      </c>
      <c r="D56" s="34"/>
      <c r="E56" s="141">
        <f>SUM(C56:D56)</f>
        <v>3</v>
      </c>
      <c r="F56" s="145">
        <f t="shared" si="5"/>
        <v>1</v>
      </c>
      <c r="G56" s="33"/>
      <c r="H56" s="142">
        <f>SUM(F56:G56)</f>
        <v>1</v>
      </c>
      <c r="I56" s="146">
        <v>-2</v>
      </c>
      <c r="J56" s="31"/>
      <c r="K56" s="152">
        <f>SUM(I56:J56)</f>
        <v>-2</v>
      </c>
    </row>
    <row r="57" spans="1:11" ht="12.75">
      <c r="A57" s="81"/>
      <c r="B57" s="76" t="s">
        <v>39</v>
      </c>
      <c r="C57" s="113">
        <f aca="true" t="shared" si="6" ref="C57:K57">SUM(C54:C56)</f>
        <v>12</v>
      </c>
      <c r="D57" s="113">
        <f t="shared" si="6"/>
        <v>8</v>
      </c>
      <c r="E57" s="113">
        <f t="shared" si="6"/>
        <v>20</v>
      </c>
      <c r="F57" s="113">
        <f t="shared" si="6"/>
        <v>9</v>
      </c>
      <c r="G57" s="113">
        <f t="shared" si="6"/>
        <v>8</v>
      </c>
      <c r="H57" s="113">
        <f t="shared" si="6"/>
        <v>17</v>
      </c>
      <c r="I57" s="113">
        <f t="shared" si="6"/>
        <v>-3</v>
      </c>
      <c r="J57" s="112"/>
      <c r="K57" s="154">
        <f t="shared" si="6"/>
        <v>-3</v>
      </c>
    </row>
    <row r="58" spans="1:11" ht="13.5" thickBot="1">
      <c r="A58" s="77"/>
      <c r="B58" s="78" t="s">
        <v>40</v>
      </c>
      <c r="C58" s="79">
        <f aca="true" t="shared" si="7" ref="C58:K58">C52+C53+C57</f>
        <v>156.5</v>
      </c>
      <c r="D58" s="79">
        <f t="shared" si="7"/>
        <v>126.5</v>
      </c>
      <c r="E58" s="147">
        <f t="shared" si="7"/>
        <v>283</v>
      </c>
      <c r="F58" s="148">
        <f t="shared" si="7"/>
        <v>162.5</v>
      </c>
      <c r="G58" s="148">
        <f t="shared" si="7"/>
        <v>103.5</v>
      </c>
      <c r="H58" s="147">
        <f t="shared" si="7"/>
        <v>266</v>
      </c>
      <c r="I58" s="147">
        <f t="shared" si="7"/>
        <v>7</v>
      </c>
      <c r="J58" s="147">
        <f t="shared" si="7"/>
        <v>-24</v>
      </c>
      <c r="K58" s="155">
        <f t="shared" si="7"/>
        <v>-17</v>
      </c>
    </row>
    <row r="59" spans="1:11" ht="12.75">
      <c r="A59" s="11" t="s">
        <v>82</v>
      </c>
      <c r="B59" s="24"/>
      <c r="C59" s="25"/>
      <c r="D59" s="26"/>
      <c r="E59" s="27"/>
      <c r="F59" s="11"/>
      <c r="G59" s="11"/>
      <c r="H59" s="11"/>
      <c r="I59" s="27"/>
      <c r="J59" s="11"/>
      <c r="K59" s="11"/>
    </row>
    <row r="60" spans="1:11" ht="12.75">
      <c r="A60" s="11" t="s">
        <v>83</v>
      </c>
      <c r="B60" s="24"/>
      <c r="C60" s="25"/>
      <c r="D60" s="26"/>
      <c r="E60" s="27"/>
      <c r="F60" s="11"/>
      <c r="G60" s="11"/>
      <c r="H60" s="11"/>
      <c r="I60" s="27"/>
      <c r="J60" s="11"/>
      <c r="K60" s="11"/>
    </row>
    <row r="61" spans="2:6" ht="12.75">
      <c r="B61" s="14"/>
      <c r="D61" s="16"/>
      <c r="E61" s="17"/>
      <c r="F61" s="10"/>
    </row>
    <row r="62" spans="2:6" ht="12.75">
      <c r="B62" s="14"/>
      <c r="D62" s="16"/>
      <c r="E62" s="17"/>
      <c r="F62" s="10"/>
    </row>
    <row r="63" spans="1:10" ht="12.75">
      <c r="A63" s="12"/>
      <c r="B63" s="12"/>
      <c r="F63" s="12"/>
      <c r="G63" s="12"/>
      <c r="I63" s="12"/>
      <c r="J63" s="12"/>
    </row>
    <row r="64" spans="1:2" ht="12.75">
      <c r="A64" s="13"/>
      <c r="B64" s="13"/>
    </row>
    <row r="65" spans="1:10" ht="12.75">
      <c r="A65" s="13"/>
      <c r="B65" s="17"/>
      <c r="G65" s="17"/>
      <c r="J65" s="17"/>
    </row>
    <row r="66" spans="1:10" ht="12.75">
      <c r="A66" s="13"/>
      <c r="B66" s="17"/>
      <c r="G66" s="17"/>
      <c r="J66" s="17"/>
    </row>
    <row r="67" spans="1:10" ht="12.75">
      <c r="A67" s="13"/>
      <c r="B67" s="17"/>
      <c r="G67" s="17"/>
      <c r="J67" s="17"/>
    </row>
    <row r="68" spans="1:10" ht="12.75">
      <c r="A68" s="19"/>
      <c r="B68" s="17"/>
      <c r="G68" s="17"/>
      <c r="J68" s="17"/>
    </row>
    <row r="69" spans="1:10" ht="12.75">
      <c r="A69" s="13"/>
      <c r="B69" s="17"/>
      <c r="G69" s="17"/>
      <c r="J69" s="17"/>
    </row>
    <row r="70" spans="1:10" ht="12.75">
      <c r="A70" s="13"/>
      <c r="B70" s="17"/>
      <c r="G70" s="17"/>
      <c r="J70" s="17"/>
    </row>
    <row r="71" spans="1:10" ht="12.75">
      <c r="A71" s="13"/>
      <c r="B71" s="17"/>
      <c r="G71" s="17"/>
      <c r="J71" s="17"/>
    </row>
    <row r="72" spans="1:10" ht="12.75">
      <c r="A72" s="13"/>
      <c r="B72" s="17"/>
      <c r="G72" s="17"/>
      <c r="J72" s="17"/>
    </row>
    <row r="73" spans="1:10" ht="12.75">
      <c r="A73" s="13"/>
      <c r="B73" s="17"/>
      <c r="G73" s="17"/>
      <c r="J73" s="17"/>
    </row>
    <row r="74" spans="1:10" ht="12.75">
      <c r="A74" s="13"/>
      <c r="B74" s="17"/>
      <c r="G74" s="17"/>
      <c r="J74" s="17"/>
    </row>
    <row r="75" spans="1:10" ht="12.75">
      <c r="A75" s="13"/>
      <c r="B75" s="17"/>
      <c r="G75" s="17"/>
      <c r="J75" s="17"/>
    </row>
    <row r="76" spans="1:10" ht="12.75">
      <c r="A76" s="13"/>
      <c r="B76" s="17"/>
      <c r="G76" s="17"/>
      <c r="J76" s="17"/>
    </row>
    <row r="77" spans="1:10" ht="12.75">
      <c r="A77" s="13"/>
      <c r="B77" s="17"/>
      <c r="G77" s="17"/>
      <c r="J77" s="17"/>
    </row>
    <row r="78" spans="1:10" ht="12.75">
      <c r="A78" s="13"/>
      <c r="B78" s="17"/>
      <c r="G78" s="17"/>
      <c r="J78" s="17"/>
    </row>
    <row r="79" spans="1:10" ht="12.75">
      <c r="A79" s="13"/>
      <c r="B79" s="17"/>
      <c r="G79" s="17"/>
      <c r="J79" s="17"/>
    </row>
    <row r="80" spans="1:10" ht="12.75">
      <c r="A80" s="13"/>
      <c r="B80" s="17"/>
      <c r="G80" s="17"/>
      <c r="J80" s="17"/>
    </row>
    <row r="81" spans="1:10" ht="12.75">
      <c r="A81" s="13"/>
      <c r="B81" s="17"/>
      <c r="G81" s="17"/>
      <c r="J81" s="17"/>
    </row>
    <row r="82" spans="1:10" ht="12.75">
      <c r="A82" s="13"/>
      <c r="B82" s="17"/>
      <c r="G82" s="17"/>
      <c r="J82" s="17"/>
    </row>
    <row r="83" spans="1:10" ht="12.75">
      <c r="A83" s="13"/>
      <c r="B83" s="17"/>
      <c r="G83" s="17"/>
      <c r="J83" s="17"/>
    </row>
    <row r="84" spans="1:10" ht="12.75">
      <c r="A84" s="13"/>
      <c r="B84" s="17"/>
      <c r="G84" s="17"/>
      <c r="J84" s="17"/>
    </row>
    <row r="85" spans="1:10" ht="12.75">
      <c r="A85" s="13"/>
      <c r="B85" s="17"/>
      <c r="G85" s="17"/>
      <c r="J85" s="17"/>
    </row>
    <row r="86" spans="1:10" ht="12.75">
      <c r="A86" s="12"/>
      <c r="B86" s="12"/>
      <c r="G86" s="17"/>
      <c r="J86" s="17"/>
    </row>
    <row r="87" spans="1:10" ht="12.75">
      <c r="A87" s="13"/>
      <c r="B87" s="13"/>
      <c r="G87" s="17"/>
      <c r="J87" s="17"/>
    </row>
    <row r="88" spans="1:10" ht="12.75">
      <c r="A88" s="13"/>
      <c r="B88" s="17"/>
      <c r="G88" s="17"/>
      <c r="J88" s="17"/>
    </row>
    <row r="89" spans="1:10" ht="12.75">
      <c r="A89" s="13"/>
      <c r="B89" s="17"/>
      <c r="G89" s="17"/>
      <c r="J89" s="17"/>
    </row>
    <row r="90" spans="1:10" ht="12.75">
      <c r="A90" s="13"/>
      <c r="B90" s="17"/>
      <c r="G90" s="17"/>
      <c r="J90" s="17"/>
    </row>
    <row r="91" spans="1:10" ht="12.75">
      <c r="A91" s="13"/>
      <c r="B91" s="17"/>
      <c r="G91" s="17"/>
      <c r="J91" s="17"/>
    </row>
    <row r="92" spans="1:10" ht="12.75">
      <c r="A92" s="13"/>
      <c r="B92" s="17"/>
      <c r="G92" s="17"/>
      <c r="J92" s="17"/>
    </row>
    <row r="93" spans="1:10" ht="12.75">
      <c r="A93" s="13"/>
      <c r="B93" s="17"/>
      <c r="G93" s="17"/>
      <c r="J93" s="17"/>
    </row>
    <row r="94" spans="1:10" ht="12.75">
      <c r="A94" s="13"/>
      <c r="B94" s="17"/>
      <c r="G94" s="17"/>
      <c r="J94" s="17"/>
    </row>
    <row r="95" spans="1:10" ht="12.75">
      <c r="A95" s="13"/>
      <c r="B95" s="17"/>
      <c r="G95" s="17"/>
      <c r="J95" s="17"/>
    </row>
    <row r="96" spans="1:10" ht="12.75">
      <c r="A96" s="13"/>
      <c r="B96" s="17"/>
      <c r="G96" s="17"/>
      <c r="J96" s="17"/>
    </row>
    <row r="97" spans="1:10" ht="12.75">
      <c r="A97" s="13"/>
      <c r="B97" s="17"/>
      <c r="G97" s="17"/>
      <c r="J97" s="17"/>
    </row>
    <row r="98" spans="1:10" ht="12.75">
      <c r="A98" s="13"/>
      <c r="B98" s="17"/>
      <c r="G98" s="17"/>
      <c r="J98" s="17"/>
    </row>
    <row r="99" spans="1:10" ht="12.75">
      <c r="A99" s="13"/>
      <c r="B99" s="17"/>
      <c r="G99" s="17"/>
      <c r="J99" s="17"/>
    </row>
    <row r="100" spans="1:10" ht="12.75">
      <c r="A100" s="13"/>
      <c r="B100" s="17"/>
      <c r="G100" s="17"/>
      <c r="J100" s="17"/>
    </row>
    <row r="101" spans="1:10" ht="12.75">
      <c r="A101" s="13"/>
      <c r="B101" s="17"/>
      <c r="G101" s="17"/>
      <c r="J101" s="17"/>
    </row>
    <row r="102" spans="1:10" ht="12.75">
      <c r="A102" s="13"/>
      <c r="B102" s="17"/>
      <c r="G102" s="17"/>
      <c r="J102" s="17"/>
    </row>
    <row r="103" spans="1:10" ht="12.75">
      <c r="A103" s="13"/>
      <c r="B103" s="17"/>
      <c r="G103" s="17"/>
      <c r="J103" s="17"/>
    </row>
    <row r="104" spans="1:10" ht="12.75">
      <c r="A104" s="13"/>
      <c r="B104" s="17"/>
      <c r="G104" s="17"/>
      <c r="J104" s="17"/>
    </row>
    <row r="105" spans="1:10" ht="12.75">
      <c r="A105" s="13"/>
      <c r="B105" s="17"/>
      <c r="G105" s="17"/>
      <c r="J105" s="17"/>
    </row>
    <row r="106" spans="1:10" ht="12.75">
      <c r="A106" s="13"/>
      <c r="B106" s="17"/>
      <c r="G106" s="17"/>
      <c r="J106" s="17"/>
    </row>
    <row r="107" spans="1:10" ht="12.75">
      <c r="A107" s="13"/>
      <c r="B107" s="17"/>
      <c r="G107" s="17"/>
      <c r="J107" s="17"/>
    </row>
    <row r="108" spans="1:10" ht="12.75">
      <c r="A108" s="19"/>
      <c r="B108" s="17"/>
      <c r="G108" s="17"/>
      <c r="J108" s="17"/>
    </row>
    <row r="109" spans="1:10" ht="12.75">
      <c r="A109" s="13"/>
      <c r="B109" s="17"/>
      <c r="G109" s="17"/>
      <c r="J109" s="17"/>
    </row>
    <row r="110" spans="1:10" ht="12.75">
      <c r="A110" s="13"/>
      <c r="B110" s="17"/>
      <c r="G110" s="17"/>
      <c r="J110" s="17"/>
    </row>
    <row r="111" spans="1:10" ht="12.75">
      <c r="A111" s="13"/>
      <c r="B111" s="17"/>
      <c r="G111" s="17"/>
      <c r="J111" s="17"/>
    </row>
    <row r="112" spans="1:10" ht="12.75">
      <c r="A112" s="13"/>
      <c r="B112" s="17"/>
      <c r="G112" s="17"/>
      <c r="J112" s="17"/>
    </row>
    <row r="113" spans="1:10" ht="12.75">
      <c r="A113" s="13"/>
      <c r="B113" s="17"/>
      <c r="G113" s="17"/>
      <c r="J113" s="17"/>
    </row>
    <row r="114" spans="1:10" ht="12.75">
      <c r="A114" s="13"/>
      <c r="B114" s="17"/>
      <c r="G114" s="17"/>
      <c r="J114" s="17"/>
    </row>
    <row r="115" spans="1:10" ht="12.75">
      <c r="A115" s="13"/>
      <c r="B115" s="17"/>
      <c r="G115" s="17"/>
      <c r="J115" s="17"/>
    </row>
    <row r="116" spans="1:10" ht="12.75">
      <c r="A116" s="13"/>
      <c r="B116" s="17"/>
      <c r="G116" s="17"/>
      <c r="J116" s="17"/>
    </row>
    <row r="117" spans="1:10" ht="12.75">
      <c r="A117" s="13"/>
      <c r="B117" s="17"/>
      <c r="G117" s="17"/>
      <c r="J117" s="17"/>
    </row>
    <row r="118" spans="1:10" ht="12.75">
      <c r="A118" s="13"/>
      <c r="B118" s="17"/>
      <c r="G118" s="17"/>
      <c r="J118" s="17"/>
    </row>
    <row r="119" spans="1:10" ht="12.75">
      <c r="A119" s="17"/>
      <c r="B119" s="17"/>
      <c r="G119" s="17"/>
      <c r="J119" s="17"/>
    </row>
    <row r="120" spans="1:10" ht="12.75">
      <c r="A120" s="17"/>
      <c r="B120" s="18"/>
      <c r="G120" s="17"/>
      <c r="J120" s="17"/>
    </row>
    <row r="121" spans="1:10" ht="12.75">
      <c r="A121" s="17"/>
      <c r="B121" s="17"/>
      <c r="G121" s="17"/>
      <c r="J121" s="17"/>
    </row>
  </sheetData>
  <mergeCells count="10">
    <mergeCell ref="A1:K1"/>
    <mergeCell ref="F8:H8"/>
    <mergeCell ref="A4:K4"/>
    <mergeCell ref="A6:K6"/>
    <mergeCell ref="I8:K8"/>
    <mergeCell ref="C8:E8"/>
    <mergeCell ref="A55:B55"/>
    <mergeCell ref="A56:B56"/>
    <mergeCell ref="A54:B54"/>
    <mergeCell ref="A53:B53"/>
  </mergeCells>
  <printOptions gridLines="1" horizontalCentered="1"/>
  <pageMargins left="0" right="0" top="0.5511811023622047" bottom="0.3937007874015748" header="0" footer="0.1968503937007874"/>
  <pageSetup horizontalDpi="600" verticalDpi="600" orientation="portrait" paperSize="9" scale="75" r:id="rId1"/>
  <headerFooter alignWithMargins="0">
    <oddFooter>&amp;L&amp;D&amp;T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DGCP</dc:creator>
  <cp:keywords/>
  <dc:description/>
  <cp:lastModifiedBy>ptual-cp</cp:lastModifiedBy>
  <cp:lastPrinted>2011-01-12T16:39:23Z</cp:lastPrinted>
  <dcterms:created xsi:type="dcterms:W3CDTF">2008-01-16T15:01:34Z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