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505" activeTab="0"/>
  </bookViews>
  <sheets>
    <sheet name="B + C" sheetId="1" r:id="rId1"/>
  </sheets>
  <externalReferences>
    <externalReference r:id="rId4"/>
  </externalReferences>
  <definedNames>
    <definedName name="_xlnm.Print_Titles" localSheetId="0">'B + C'!$1:$2</definedName>
    <definedName name="_xlnm.Print_Area" localSheetId="0">'B + C'!$A$1:$Y$66</definedName>
  </definedNames>
  <calcPr fullCalcOnLoad="1"/>
</workbook>
</file>

<file path=xl/comments1.xml><?xml version="1.0" encoding="utf-8"?>
<comments xmlns="http://schemas.openxmlformats.org/spreadsheetml/2006/main">
  <authors>
    <author>lrobert4-cp</author>
  </authors>
  <commentList>
    <comment ref="E1" authorId="0">
      <text>
        <r>
          <rPr>
            <b/>
            <sz val="8"/>
            <rFont val="Tahoma"/>
            <family val="0"/>
          </rPr>
          <t>Catégorie classement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<sst xmlns="http://schemas.openxmlformats.org/spreadsheetml/2006/main" count="324" uniqueCount="185">
  <si>
    <t>CODE SAGES</t>
  </si>
  <si>
    <t>CODIQUE</t>
  </si>
  <si>
    <t>SERVICES</t>
  </si>
  <si>
    <t>CATÉGORIE</t>
  </si>
  <si>
    <t>INDICE</t>
  </si>
  <si>
    <t>Résidence d'affectation nationale</t>
  </si>
  <si>
    <t>B</t>
  </si>
  <si>
    <t>C</t>
  </si>
  <si>
    <t>Vacance ou Surnombre</t>
  </si>
  <si>
    <t xml:space="preserve"> LIBELLÉ POSTES ET SERVICES</t>
  </si>
  <si>
    <t>Théo FF</t>
  </si>
  <si>
    <t>Affectés FF</t>
  </si>
  <si>
    <t>Réel FF</t>
  </si>
  <si>
    <t>Ecart</t>
  </si>
  <si>
    <t>Théo FGP</t>
  </si>
  <si>
    <t>Affectés FGP</t>
  </si>
  <si>
    <t>Réel FGP</t>
  </si>
  <si>
    <t>FF</t>
  </si>
  <si>
    <t>GP</t>
  </si>
  <si>
    <t>8900A00</t>
  </si>
  <si>
    <t>089000</t>
  </si>
  <si>
    <t>SERVICES DE DIRECTION</t>
  </si>
  <si>
    <t>Services de Direction</t>
  </si>
  <si>
    <t>Auxerre</t>
  </si>
  <si>
    <t>8904G01</t>
  </si>
  <si>
    <t>BRIGADE DEPARTEMENTALE DE VERIFICATION</t>
  </si>
  <si>
    <t>BDV - AUXERRE</t>
  </si>
  <si>
    <t>8904K01</t>
  </si>
  <si>
    <t>BRIGADE DE CONTROLE DE FISCALITE IMMOBIL</t>
  </si>
  <si>
    <t>BCFI - SENS</t>
  </si>
  <si>
    <t>Sens</t>
  </si>
  <si>
    <t>BCFI - AUXERRE</t>
  </si>
  <si>
    <t>8907E40</t>
  </si>
  <si>
    <t>BRIGADE DE CONTROLE ET DE RECHERCHES</t>
  </si>
  <si>
    <t>BCR - AUXERRE</t>
  </si>
  <si>
    <t>8900150</t>
  </si>
  <si>
    <t>089016</t>
  </si>
  <si>
    <t>SIP</t>
  </si>
  <si>
    <t>AUXERRE SIP</t>
  </si>
  <si>
    <t>C2</t>
  </si>
  <si>
    <t>Dont SIP</t>
  </si>
  <si>
    <t>Dont ICE</t>
  </si>
  <si>
    <t>Dont FIE</t>
  </si>
  <si>
    <t>8900451</t>
  </si>
  <si>
    <t>089059</t>
  </si>
  <si>
    <t>SENS SIP</t>
  </si>
  <si>
    <t>8900251</t>
  </si>
  <si>
    <t>089061</t>
  </si>
  <si>
    <t>SIP-SIE</t>
  </si>
  <si>
    <t>AVALLON SIP-SIE</t>
  </si>
  <si>
    <t>C3</t>
  </si>
  <si>
    <t>Avallon</t>
  </si>
  <si>
    <t>Dont SIE</t>
  </si>
  <si>
    <t>8900351</t>
  </si>
  <si>
    <t>089060</t>
  </si>
  <si>
    <t>JOIGNY SIP-SIE</t>
  </si>
  <si>
    <t>Joigny</t>
  </si>
  <si>
    <t>8900551</t>
  </si>
  <si>
    <t>089058</t>
  </si>
  <si>
    <t>TONNERRE SIP-SIE</t>
  </si>
  <si>
    <t>Tonnerre</t>
  </si>
  <si>
    <t>8900E10</t>
  </si>
  <si>
    <t>POLE CE</t>
  </si>
  <si>
    <t>Dont Equipe ICE</t>
  </si>
  <si>
    <t>Dont Auxerre</t>
  </si>
  <si>
    <t>Dont Sens</t>
  </si>
  <si>
    <t>8900100</t>
  </si>
  <si>
    <t>089020</t>
  </si>
  <si>
    <t>SIE</t>
  </si>
  <si>
    <t>AUXERRE SIE</t>
  </si>
  <si>
    <t>C1</t>
  </si>
  <si>
    <t>8900401</t>
  </si>
  <si>
    <t>089026</t>
  </si>
  <si>
    <t>SENS SIE</t>
  </si>
  <si>
    <t>8909E04</t>
  </si>
  <si>
    <t>089004</t>
  </si>
  <si>
    <t>TRESORERIE HOSPITALIERE</t>
  </si>
  <si>
    <t>AUXERRE ETS HOSP.</t>
  </si>
  <si>
    <t>8909E01</t>
  </si>
  <si>
    <t>089001</t>
  </si>
  <si>
    <t>TRESORERIE MIXTE</t>
  </si>
  <si>
    <t>AILLANT-SUR-THOLON</t>
  </si>
  <si>
    <t>C4</t>
  </si>
  <si>
    <t>8909E02</t>
  </si>
  <si>
    <t>089002</t>
  </si>
  <si>
    <t>ANCY-LE-FRANC</t>
  </si>
  <si>
    <t>8909E03</t>
  </si>
  <si>
    <t>089003</t>
  </si>
  <si>
    <t>AUXERRE</t>
  </si>
  <si>
    <t>8909E06</t>
  </si>
  <si>
    <t>089007</t>
  </si>
  <si>
    <t>SAINT-FARGEAU</t>
  </si>
  <si>
    <t>8909E07</t>
  </si>
  <si>
    <t>089009</t>
  </si>
  <si>
    <t>CHABLIS</t>
  </si>
  <si>
    <t>8909E08</t>
  </si>
  <si>
    <t>089011</t>
  </si>
  <si>
    <t>CHARNY</t>
  </si>
  <si>
    <t>8909E09</t>
  </si>
  <si>
    <t>089022</t>
  </si>
  <si>
    <t>L'ISLE-SUR-SEREIN</t>
  </si>
  <si>
    <t>8909E11</t>
  </si>
  <si>
    <t>089027</t>
  </si>
  <si>
    <t>MIGENNES</t>
  </si>
  <si>
    <t>8909E12</t>
  </si>
  <si>
    <t>089037</t>
  </si>
  <si>
    <t>SAINT-FLORENTIN</t>
  </si>
  <si>
    <t>8909E14</t>
  </si>
  <si>
    <t>089042</t>
  </si>
  <si>
    <t>TOUCY</t>
  </si>
  <si>
    <t>8909E15</t>
  </si>
  <si>
    <t>089044</t>
  </si>
  <si>
    <t>VERMENTON</t>
  </si>
  <si>
    <t>8909E16</t>
  </si>
  <si>
    <t>089048</t>
  </si>
  <si>
    <t>CHEROY-DOMATS</t>
  </si>
  <si>
    <t>8909E17</t>
  </si>
  <si>
    <t>089049</t>
  </si>
  <si>
    <t>PONT-SUR-YONNE</t>
  </si>
  <si>
    <t>8909E19</t>
  </si>
  <si>
    <t>089053</t>
  </si>
  <si>
    <t>SERGINES</t>
  </si>
  <si>
    <t>8909E20</t>
  </si>
  <si>
    <t>089056</t>
  </si>
  <si>
    <t>VILLENEUVE-L'ARCHEVEQUE</t>
  </si>
  <si>
    <t>8909E21</t>
  </si>
  <si>
    <t>089057</t>
  </si>
  <si>
    <t>VILLENEUVE / YONNE</t>
  </si>
  <si>
    <t>8909E05</t>
  </si>
  <si>
    <t>089006</t>
  </si>
  <si>
    <t>TRESORERIE SECTEUR LOCAL</t>
  </si>
  <si>
    <t>AVALLON</t>
  </si>
  <si>
    <t>8909E10</t>
  </si>
  <si>
    <t>089023</t>
  </si>
  <si>
    <t>JOIGNY</t>
  </si>
  <si>
    <t>8909E13</t>
  </si>
  <si>
    <t>089041</t>
  </si>
  <si>
    <t>TONNERRE</t>
  </si>
  <si>
    <t>8909E18</t>
  </si>
  <si>
    <t>089052</t>
  </si>
  <si>
    <t>SENS MUNICIPALE</t>
  </si>
  <si>
    <t>8909E22</t>
  </si>
  <si>
    <t>089090</t>
  </si>
  <si>
    <t>PAIERIE DEPARTEMENTALE</t>
  </si>
  <si>
    <t>PAIERIE DEP.YONNE</t>
  </si>
  <si>
    <t>8900135</t>
  </si>
  <si>
    <t>089005</t>
  </si>
  <si>
    <t>PRS</t>
  </si>
  <si>
    <t>PRS YONNE</t>
  </si>
  <si>
    <t>8904101</t>
  </si>
  <si>
    <t>CDIF</t>
  </si>
  <si>
    <t>AUXERRE CDIF</t>
  </si>
  <si>
    <t>Dont CDIF</t>
  </si>
  <si>
    <t>Dont Auxerre CDIF</t>
  </si>
  <si>
    <t>Dont PTGC</t>
  </si>
  <si>
    <t>Dont Auxerre PTGC</t>
  </si>
  <si>
    <t>Dont Sens CDIF</t>
  </si>
  <si>
    <t>8904P01</t>
  </si>
  <si>
    <t>089062</t>
  </si>
  <si>
    <t>CONSERVATION DES HYPOTHEQUES</t>
  </si>
  <si>
    <t>AUXERRE SPF 1E B</t>
  </si>
  <si>
    <t>8904P02</t>
  </si>
  <si>
    <t>089063</t>
  </si>
  <si>
    <t>AUXERRE SPF 2E B</t>
  </si>
  <si>
    <t>8904P03</t>
  </si>
  <si>
    <t>089064</t>
  </si>
  <si>
    <t>JOIGNY SPF</t>
  </si>
  <si>
    <t>8904P04</t>
  </si>
  <si>
    <t>089065</t>
  </si>
  <si>
    <t>SENS SPF</t>
  </si>
  <si>
    <t>8907P31</t>
  </si>
  <si>
    <t>GROUPE DES IMMEUBLES</t>
  </si>
  <si>
    <t>AUXERRE MOREAUX</t>
  </si>
  <si>
    <t>SENS MOULIN</t>
  </si>
  <si>
    <t>8907P32</t>
  </si>
  <si>
    <t>STAGIAIRES</t>
  </si>
  <si>
    <t>EMPLOIS A REPARTIR (REGULARISATION TRANSFERT TP)</t>
  </si>
  <si>
    <t>AUTRES</t>
  </si>
  <si>
    <t>TOTAL</t>
  </si>
  <si>
    <t xml:space="preserve"> STITUATION                      DECEMBRE  2014                                         </t>
  </si>
  <si>
    <t>situation B 15/01</t>
  </si>
  <si>
    <t>situation C 15/01</t>
  </si>
  <si>
    <t xml:space="preserve">CT  </t>
  </si>
  <si>
    <t>CAPL B</t>
  </si>
  <si>
    <t>CAPL 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</si>
</sst>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\ 0.00"/>
    <numFmt numFmtId="174" formatCode="\ \(0\)"/>
    <numFmt numFmtId="175" formatCode="\ \(\ 0,\)"/>
    <numFmt numFmtId="176" formatCode="0.000"/>
    <numFmt numFmtId="177" formatCode="0.0000"/>
    <numFmt numFmtId="178" formatCode="0.00000"/>
    <numFmt numFmtId="179" formatCode="0.000000"/>
    <numFmt numFmtId="180" formatCode="0.0E+00"/>
  </numFmts>
  <fonts count="29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11" borderId="1" applyNumberFormat="0" applyAlignment="0" applyProtection="0"/>
    <xf numFmtId="0" fontId="6" fillId="0" borderId="2" applyNumberFormat="0" applyFill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2" fillId="11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</cellStyleXfs>
  <cellXfs count="216">
    <xf numFmtId="0" fontId="0" fillId="0" borderId="0" xfId="0" applyAlignment="1">
      <alignment/>
    </xf>
    <xf numFmtId="0" fontId="21" fillId="21" borderId="10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21" borderId="12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textRotation="90" wrapText="1"/>
    </xf>
    <xf numFmtId="0" fontId="20" fillId="3" borderId="15" xfId="0" applyFont="1" applyFill="1" applyBorder="1" applyAlignment="1">
      <alignment horizontal="center" vertical="center" textRotation="90" wrapText="1"/>
    </xf>
    <xf numFmtId="0" fontId="20" fillId="16" borderId="15" xfId="0" applyFont="1" applyFill="1" applyBorder="1" applyAlignment="1">
      <alignment horizontal="center" vertical="center" textRotation="90" wrapText="1"/>
    </xf>
    <xf numFmtId="0" fontId="20" fillId="5" borderId="15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left"/>
    </xf>
    <xf numFmtId="1" fontId="20" fillId="0" borderId="18" xfId="0" applyNumberFormat="1" applyFont="1" applyFill="1" applyBorder="1" applyAlignment="1">
      <alignment horizontal="left"/>
    </xf>
    <xf numFmtId="1" fontId="20" fillId="11" borderId="19" xfId="0" applyNumberFormat="1" applyFont="1" applyFill="1" applyBorder="1" applyAlignment="1">
      <alignment horizontal="left"/>
    </xf>
    <xf numFmtId="1" fontId="20" fillId="11" borderId="15" xfId="0" applyNumberFormat="1" applyFont="1" applyFill="1" applyBorder="1" applyAlignment="1">
      <alignment horizontal="center"/>
    </xf>
    <xf numFmtId="0" fontId="23" fillId="11" borderId="20" xfId="60" applyFont="1" applyFill="1" applyBorder="1" applyAlignment="1">
      <alignment horizontal="center" vertical="top"/>
      <protection/>
    </xf>
    <xf numFmtId="1" fontId="24" fillId="11" borderId="21" xfId="0" applyNumberFormat="1" applyFont="1" applyFill="1" applyBorder="1" applyAlignment="1">
      <alignment horizontal="center"/>
    </xf>
    <xf numFmtId="1" fontId="24" fillId="11" borderId="22" xfId="0" applyNumberFormat="1" applyFont="1" applyFill="1" applyBorder="1" applyAlignment="1">
      <alignment horizontal="center"/>
    </xf>
    <xf numFmtId="172" fontId="24" fillId="11" borderId="22" xfId="0" applyNumberFormat="1" applyFont="1" applyFill="1" applyBorder="1" applyAlignment="1">
      <alignment horizontal="center"/>
    </xf>
    <xf numFmtId="1" fontId="24" fillId="11" borderId="2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/>
    </xf>
    <xf numFmtId="1" fontId="24" fillId="0" borderId="15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7" xfId="0" applyFont="1" applyBorder="1" applyAlignment="1">
      <alignment vertical="center" wrapText="1"/>
    </xf>
    <xf numFmtId="0" fontId="24" fillId="0" borderId="1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" fontId="24" fillId="3" borderId="26" xfId="0" applyNumberFormat="1" applyFont="1" applyFill="1" applyBorder="1" applyAlignment="1">
      <alignment horizontal="center"/>
    </xf>
    <xf numFmtId="1" fontId="24" fillId="3" borderId="27" xfId="0" applyNumberFormat="1" applyFont="1" applyFill="1" applyBorder="1" applyAlignment="1">
      <alignment horizontal="center"/>
    </xf>
    <xf numFmtId="172" fontId="24" fillId="16" borderId="17" xfId="0" applyNumberFormat="1" applyFont="1" applyFill="1" applyBorder="1" applyAlignment="1">
      <alignment horizontal="center"/>
    </xf>
    <xf numFmtId="172" fontId="24" fillId="5" borderId="27" xfId="0" applyNumberFormat="1" applyFont="1" applyFill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172" fontId="24" fillId="3" borderId="17" xfId="0" applyNumberFormat="1" applyFont="1" applyFill="1" applyBorder="1" applyAlignment="1">
      <alignment horizontal="center"/>
    </xf>
    <xf numFmtId="1" fontId="24" fillId="16" borderId="17" xfId="0" applyNumberFormat="1" applyFont="1" applyFill="1" applyBorder="1" applyAlignment="1">
      <alignment horizontal="center"/>
    </xf>
    <xf numFmtId="172" fontId="24" fillId="3" borderId="28" xfId="0" applyNumberFormat="1" applyFont="1" applyFill="1" applyBorder="1" applyAlignment="1">
      <alignment horizontal="center"/>
    </xf>
    <xf numFmtId="172" fontId="24" fillId="16" borderId="28" xfId="0" applyNumberFormat="1" applyFont="1" applyFill="1" applyBorder="1" applyAlignment="1">
      <alignment horizontal="center"/>
    </xf>
    <xf numFmtId="1" fontId="24" fillId="16" borderId="28" xfId="0" applyNumberFormat="1" applyFont="1" applyFill="1" applyBorder="1" applyAlignment="1">
      <alignment horizontal="center"/>
    </xf>
    <xf numFmtId="172" fontId="24" fillId="5" borderId="29" xfId="0" applyNumberFormat="1" applyFont="1" applyFill="1" applyBorder="1" applyAlignment="1">
      <alignment horizontal="center"/>
    </xf>
    <xf numFmtId="1" fontId="24" fillId="3" borderId="30" xfId="0" applyNumberFormat="1" applyFont="1" applyFill="1" applyBorder="1" applyAlignment="1">
      <alignment horizontal="center"/>
    </xf>
    <xf numFmtId="172" fontId="24" fillId="3" borderId="31" xfId="0" applyNumberFormat="1" applyFont="1" applyFill="1" applyBorder="1" applyAlignment="1">
      <alignment horizontal="center"/>
    </xf>
    <xf numFmtId="172" fontId="24" fillId="16" borderId="31" xfId="0" applyNumberFormat="1" applyFont="1" applyFill="1" applyBorder="1" applyAlignment="1">
      <alignment horizontal="center"/>
    </xf>
    <xf numFmtId="1" fontId="24" fillId="16" borderId="31" xfId="0" applyNumberFormat="1" applyFont="1" applyFill="1" applyBorder="1" applyAlignment="1">
      <alignment horizontal="center"/>
    </xf>
    <xf numFmtId="172" fontId="24" fillId="5" borderId="30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left"/>
    </xf>
    <xf numFmtId="0" fontId="25" fillId="0" borderId="0" xfId="0" applyFont="1" applyAlignment="1">
      <alignment vertical="center" wrapText="1"/>
    </xf>
    <xf numFmtId="1" fontId="24" fillId="3" borderId="17" xfId="0" applyNumberFormat="1" applyFont="1" applyFill="1" applyBorder="1" applyAlignment="1">
      <alignment horizontal="center"/>
    </xf>
    <xf numFmtId="49" fontId="26" fillId="0" borderId="17" xfId="60" applyNumberFormat="1" applyFont="1" applyFill="1" applyBorder="1" applyAlignment="1">
      <alignment horizontal="left" vertical="top"/>
      <protection/>
    </xf>
    <xf numFmtId="0" fontId="26" fillId="0" borderId="20" xfId="60" applyFont="1" applyFill="1" applyBorder="1" applyAlignment="1">
      <alignment horizontal="left" vertical="top"/>
      <protection/>
    </xf>
    <xf numFmtId="0" fontId="23" fillId="0" borderId="32" xfId="60" applyFont="1" applyFill="1" applyBorder="1" applyAlignment="1">
      <alignment horizontal="left" vertical="top"/>
      <protection/>
    </xf>
    <xf numFmtId="0" fontId="23" fillId="0" borderId="17" xfId="60" applyFont="1" applyFill="1" applyBorder="1" applyAlignment="1">
      <alignment horizontal="center" vertical="top"/>
      <protection/>
    </xf>
    <xf numFmtId="0" fontId="23" fillId="0" borderId="20" xfId="60" applyFont="1" applyFill="1" applyBorder="1" applyAlignment="1">
      <alignment horizontal="center" vertical="top"/>
      <protection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20" xfId="0" applyFont="1" applyFill="1" applyBorder="1" applyAlignment="1">
      <alignment horizontal="left"/>
    </xf>
    <xf numFmtId="0" fontId="23" fillId="0" borderId="24" xfId="60" applyFont="1" applyFill="1" applyBorder="1" applyAlignment="1">
      <alignment horizontal="left" vertical="top"/>
      <protection/>
    </xf>
    <xf numFmtId="0" fontId="23" fillId="0" borderId="22" xfId="60" applyFont="1" applyFill="1" applyBorder="1" applyAlignment="1">
      <alignment horizontal="center" vertical="top"/>
      <protection/>
    </xf>
    <xf numFmtId="0" fontId="23" fillId="0" borderId="25" xfId="60" applyFont="1" applyFill="1" applyBorder="1" applyAlignment="1">
      <alignment horizontal="center" vertical="top"/>
      <protection/>
    </xf>
    <xf numFmtId="1" fontId="24" fillId="3" borderId="33" xfId="0" applyNumberFormat="1" applyFont="1" applyFill="1" applyBorder="1" applyAlignment="1">
      <alignment horizontal="center"/>
    </xf>
    <xf numFmtId="1" fontId="24" fillId="3" borderId="34" xfId="0" applyNumberFormat="1" applyFont="1" applyFill="1" applyBorder="1" applyAlignment="1">
      <alignment horizontal="center"/>
    </xf>
    <xf numFmtId="172" fontId="24" fillId="3" borderId="35" xfId="0" applyNumberFormat="1" applyFont="1" applyFill="1" applyBorder="1" applyAlignment="1">
      <alignment horizontal="center"/>
    </xf>
    <xf numFmtId="172" fontId="24" fillId="16" borderId="35" xfId="0" applyNumberFormat="1" applyFont="1" applyFill="1" applyBorder="1" applyAlignment="1">
      <alignment horizontal="center"/>
    </xf>
    <xf numFmtId="1" fontId="24" fillId="16" borderId="35" xfId="0" applyNumberFormat="1" applyFont="1" applyFill="1" applyBorder="1" applyAlignment="1">
      <alignment horizontal="center"/>
    </xf>
    <xf numFmtId="172" fontId="24" fillId="5" borderId="34" xfId="0" applyNumberFormat="1" applyFont="1" applyFill="1" applyBorder="1" applyAlignment="1">
      <alignment horizontal="center"/>
    </xf>
    <xf numFmtId="49" fontId="26" fillId="0" borderId="13" xfId="60" applyNumberFormat="1" applyFont="1" applyFill="1" applyBorder="1" applyAlignment="1">
      <alignment horizontal="left" vertical="top"/>
      <protection/>
    </xf>
    <xf numFmtId="0" fontId="23" fillId="11" borderId="32" xfId="60" applyFont="1" applyFill="1" applyBorder="1" applyAlignment="1">
      <alignment horizontal="left" vertical="top"/>
      <protection/>
    </xf>
    <xf numFmtId="0" fontId="23" fillId="11" borderId="17" xfId="60" applyFont="1" applyFill="1" applyBorder="1" applyAlignment="1">
      <alignment horizontal="center" vertical="top"/>
      <protection/>
    </xf>
    <xf numFmtId="172" fontId="24" fillId="11" borderId="26" xfId="0" applyNumberFormat="1" applyFont="1" applyFill="1" applyBorder="1" applyAlignment="1">
      <alignment horizontal="center"/>
    </xf>
    <xf numFmtId="1" fontId="24" fillId="11" borderId="17" xfId="0" applyNumberFormat="1" applyFont="1" applyFill="1" applyBorder="1" applyAlignment="1">
      <alignment horizontal="center"/>
    </xf>
    <xf numFmtId="172" fontId="24" fillId="11" borderId="17" xfId="0" applyNumberFormat="1" applyFont="1" applyFill="1" applyBorder="1" applyAlignment="1">
      <alignment horizontal="center"/>
    </xf>
    <xf numFmtId="172" fontId="24" fillId="11" borderId="27" xfId="0" applyNumberFormat="1" applyFont="1" applyFill="1" applyBorder="1" applyAlignment="1">
      <alignment horizontal="center"/>
    </xf>
    <xf numFmtId="49" fontId="23" fillId="0" borderId="13" xfId="60" applyNumberFormat="1" applyFont="1" applyFill="1" applyBorder="1" applyAlignment="1">
      <alignment horizontal="left" vertical="top"/>
      <protection/>
    </xf>
    <xf numFmtId="0" fontId="24" fillId="0" borderId="36" xfId="0" applyFont="1" applyFill="1" applyBorder="1" applyAlignment="1">
      <alignment horizontal="left"/>
    </xf>
    <xf numFmtId="0" fontId="24" fillId="0" borderId="34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center"/>
    </xf>
    <xf numFmtId="0" fontId="23" fillId="0" borderId="37" xfId="60" applyFont="1" applyFill="1" applyBorder="1" applyAlignment="1">
      <alignment horizontal="center" vertical="top"/>
      <protection/>
    </xf>
    <xf numFmtId="0" fontId="24" fillId="3" borderId="38" xfId="0" applyFont="1" applyFill="1" applyBorder="1" applyAlignment="1">
      <alignment horizontal="center"/>
    </xf>
    <xf numFmtId="1" fontId="24" fillId="3" borderId="13" xfId="0" applyNumberFormat="1" applyFont="1" applyFill="1" applyBorder="1" applyAlignment="1">
      <alignment horizontal="center"/>
    </xf>
    <xf numFmtId="172" fontId="24" fillId="3" borderId="13" xfId="0" applyNumberFormat="1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1" fontId="24" fillId="16" borderId="13" xfId="0" applyNumberFormat="1" applyFont="1" applyFill="1" applyBorder="1" applyAlignment="1">
      <alignment horizontal="center"/>
    </xf>
    <xf numFmtId="172" fontId="24" fillId="16" borderId="13" xfId="0" applyNumberFormat="1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172" fontId="24" fillId="5" borderId="39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left"/>
    </xf>
    <xf numFmtId="0" fontId="24" fillId="3" borderId="26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0" fontId="24" fillId="11" borderId="20" xfId="0" applyFont="1" applyFill="1" applyBorder="1" applyAlignment="1">
      <alignment horizontal="center"/>
    </xf>
    <xf numFmtId="0" fontId="23" fillId="0" borderId="13" xfId="60" applyFont="1" applyFill="1" applyBorder="1" applyAlignment="1">
      <alignment horizontal="center" vertical="top"/>
      <protection/>
    </xf>
    <xf numFmtId="0" fontId="24" fillId="0" borderId="37" xfId="0" applyFont="1" applyFill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0" fontId="24" fillId="11" borderId="17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left"/>
    </xf>
    <xf numFmtId="0" fontId="24" fillId="11" borderId="40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center"/>
    </xf>
    <xf numFmtId="0" fontId="24" fillId="0" borderId="42" xfId="0" applyFont="1" applyBorder="1" applyAlignment="1">
      <alignment vertical="center" wrapText="1"/>
    </xf>
    <xf numFmtId="0" fontId="23" fillId="0" borderId="43" xfId="60" applyFont="1" applyFill="1" applyBorder="1" applyAlignment="1">
      <alignment horizontal="center" vertical="top"/>
      <protection/>
    </xf>
    <xf numFmtId="0" fontId="24" fillId="3" borderId="44" xfId="0" applyFont="1" applyFill="1" applyBorder="1" applyAlignment="1">
      <alignment horizontal="center"/>
    </xf>
    <xf numFmtId="1" fontId="24" fillId="3" borderId="28" xfId="0" applyNumberFormat="1" applyFont="1" applyFill="1" applyBorder="1" applyAlignment="1">
      <alignment horizontal="center"/>
    </xf>
    <xf numFmtId="0" fontId="24" fillId="16" borderId="28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center"/>
    </xf>
    <xf numFmtId="0" fontId="24" fillId="0" borderId="46" xfId="0" applyFont="1" applyBorder="1" applyAlignment="1">
      <alignment vertical="center" wrapText="1"/>
    </xf>
    <xf numFmtId="0" fontId="23" fillId="0" borderId="47" xfId="60" applyFont="1" applyFill="1" applyBorder="1" applyAlignment="1">
      <alignment horizontal="center" vertical="top"/>
      <protection/>
    </xf>
    <xf numFmtId="0" fontId="24" fillId="3" borderId="48" xfId="0" applyFont="1" applyFill="1" applyBorder="1" applyAlignment="1">
      <alignment horizontal="center"/>
    </xf>
    <xf numFmtId="0" fontId="24" fillId="16" borderId="31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0" fillId="3" borderId="48" xfId="0" applyFont="1" applyFill="1" applyBorder="1" applyAlignment="1">
      <alignment horizontal="center"/>
    </xf>
    <xf numFmtId="1" fontId="20" fillId="3" borderId="30" xfId="0" applyNumberFormat="1" applyFont="1" applyFill="1" applyBorder="1" applyAlignment="1">
      <alignment horizontal="center"/>
    </xf>
    <xf numFmtId="172" fontId="20" fillId="3" borderId="31" xfId="0" applyNumberFormat="1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172" fontId="20" fillId="5" borderId="30" xfId="0" applyNumberFormat="1" applyFont="1" applyFill="1" applyBorder="1" applyAlignment="1">
      <alignment horizontal="center"/>
    </xf>
    <xf numFmtId="0" fontId="24" fillId="11" borderId="36" xfId="0" applyFont="1" applyFill="1" applyBorder="1" applyAlignment="1">
      <alignment horizontal="left"/>
    </xf>
    <xf numFmtId="0" fontId="24" fillId="11" borderId="35" xfId="0" applyFont="1" applyFill="1" applyBorder="1" applyAlignment="1">
      <alignment horizontal="center"/>
    </xf>
    <xf numFmtId="0" fontId="23" fillId="11" borderId="37" xfId="60" applyFont="1" applyFill="1" applyBorder="1" applyAlignment="1">
      <alignment horizontal="center" vertical="top"/>
      <protection/>
    </xf>
    <xf numFmtId="172" fontId="24" fillId="11" borderId="49" xfId="0" applyNumberFormat="1" applyFont="1" applyFill="1" applyBorder="1" applyAlignment="1">
      <alignment horizontal="center"/>
    </xf>
    <xf numFmtId="172" fontId="24" fillId="11" borderId="50" xfId="0" applyNumberFormat="1" applyFont="1" applyFill="1" applyBorder="1" applyAlignment="1">
      <alignment horizontal="center"/>
    </xf>
    <xf numFmtId="1" fontId="24" fillId="11" borderId="50" xfId="0" applyNumberFormat="1" applyFont="1" applyFill="1" applyBorder="1" applyAlignment="1">
      <alignment horizontal="center"/>
    </xf>
    <xf numFmtId="172" fontId="24" fillId="11" borderId="51" xfId="0" applyNumberFormat="1" applyFont="1" applyFill="1" applyBorder="1" applyAlignment="1">
      <alignment horizontal="center"/>
    </xf>
    <xf numFmtId="1" fontId="24" fillId="3" borderId="39" xfId="0" applyNumberFormat="1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20" fillId="16" borderId="31" xfId="0" applyFont="1" applyFill="1" applyBorder="1" applyAlignment="1">
      <alignment horizontal="center"/>
    </xf>
    <xf numFmtId="1" fontId="20" fillId="16" borderId="31" xfId="0" applyNumberFormat="1" applyFont="1" applyFill="1" applyBorder="1" applyAlignment="1">
      <alignment horizontal="center"/>
    </xf>
    <xf numFmtId="172" fontId="20" fillId="16" borderId="31" xfId="0" applyNumberFormat="1" applyFont="1" applyFill="1" applyBorder="1" applyAlignment="1">
      <alignment horizontal="center"/>
    </xf>
    <xf numFmtId="49" fontId="20" fillId="11" borderId="13" xfId="0" applyNumberFormat="1" applyFont="1" applyFill="1" applyBorder="1" applyAlignment="1">
      <alignment horizontal="left"/>
    </xf>
    <xf numFmtId="0" fontId="20" fillId="11" borderId="52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center"/>
    </xf>
    <xf numFmtId="0" fontId="24" fillId="2" borderId="0" xfId="0" applyFont="1" applyFill="1" applyBorder="1" applyAlignment="1">
      <alignment vertical="center" wrapText="1"/>
    </xf>
    <xf numFmtId="0" fontId="23" fillId="2" borderId="52" xfId="60" applyFont="1" applyFill="1" applyBorder="1" applyAlignment="1">
      <alignment horizontal="center" vertical="top"/>
      <protection/>
    </xf>
    <xf numFmtId="0" fontId="20" fillId="3" borderId="44" xfId="0" applyFont="1" applyFill="1" applyBorder="1" applyAlignment="1">
      <alignment horizontal="center"/>
    </xf>
    <xf numFmtId="1" fontId="20" fillId="3" borderId="29" xfId="0" applyNumberFormat="1" applyFont="1" applyFill="1" applyBorder="1" applyAlignment="1">
      <alignment horizontal="center"/>
    </xf>
    <xf numFmtId="172" fontId="20" fillId="3" borderId="28" xfId="0" applyNumberFormat="1" applyFont="1" applyFill="1" applyBorder="1" applyAlignment="1">
      <alignment horizontal="center"/>
    </xf>
    <xf numFmtId="0" fontId="20" fillId="16" borderId="28" xfId="0" applyFont="1" applyFill="1" applyBorder="1" applyAlignment="1">
      <alignment horizontal="center"/>
    </xf>
    <xf numFmtId="1" fontId="20" fillId="16" borderId="28" xfId="0" applyNumberFormat="1" applyFont="1" applyFill="1" applyBorder="1" applyAlignment="1">
      <alignment horizontal="center"/>
    </xf>
    <xf numFmtId="172" fontId="20" fillId="16" borderId="28" xfId="0" applyNumberFormat="1" applyFont="1" applyFill="1" applyBorder="1" applyAlignment="1">
      <alignment horizontal="center"/>
    </xf>
    <xf numFmtId="0" fontId="20" fillId="3" borderId="29" xfId="0" applyFont="1" applyFill="1" applyBorder="1" applyAlignment="1">
      <alignment horizontal="center"/>
    </xf>
    <xf numFmtId="49" fontId="20" fillId="0" borderId="53" xfId="0" applyNumberFormat="1" applyFont="1" applyBorder="1" applyAlignment="1">
      <alignment horizontal="left" wrapText="1"/>
    </xf>
    <xf numFmtId="0" fontId="20" fillId="0" borderId="54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172" fontId="20" fillId="11" borderId="58" xfId="0" applyNumberFormat="1" applyFont="1" applyFill="1" applyBorder="1" applyAlignment="1">
      <alignment horizontal="center"/>
    </xf>
    <xf numFmtId="1" fontId="20" fillId="11" borderId="59" xfId="0" applyNumberFormat="1" applyFont="1" applyFill="1" applyBorder="1" applyAlignment="1">
      <alignment horizontal="center"/>
    </xf>
    <xf numFmtId="172" fontId="20" fillId="11" borderId="59" xfId="0" applyNumberFormat="1" applyFont="1" applyFill="1" applyBorder="1" applyAlignment="1">
      <alignment horizontal="center"/>
    </xf>
    <xf numFmtId="172" fontId="20" fillId="11" borderId="6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2" fontId="24" fillId="22" borderId="39" xfId="0" applyNumberFormat="1" applyFont="1" applyFill="1" applyBorder="1" applyAlignment="1">
      <alignment horizontal="center"/>
    </xf>
    <xf numFmtId="172" fontId="24" fillId="22" borderId="30" xfId="0" applyNumberFormat="1" applyFont="1" applyFill="1" applyBorder="1" applyAlignment="1">
      <alignment horizontal="center"/>
    </xf>
    <xf numFmtId="172" fontId="24" fillId="8" borderId="27" xfId="0" applyNumberFormat="1" applyFont="1" applyFill="1" applyBorder="1" applyAlignment="1">
      <alignment horizontal="center"/>
    </xf>
    <xf numFmtId="172" fontId="24" fillId="8" borderId="39" xfId="0" applyNumberFormat="1" applyFont="1" applyFill="1" applyBorder="1" applyAlignment="1">
      <alignment horizontal="center"/>
    </xf>
    <xf numFmtId="172" fontId="24" fillId="8" borderId="29" xfId="0" applyNumberFormat="1" applyFont="1" applyFill="1" applyBorder="1" applyAlignment="1">
      <alignment horizontal="center"/>
    </xf>
    <xf numFmtId="172" fontId="24" fillId="8" borderId="30" xfId="0" applyNumberFormat="1" applyFont="1" applyFill="1" applyBorder="1" applyAlignment="1">
      <alignment horizontal="center"/>
    </xf>
    <xf numFmtId="172" fontId="24" fillId="23" borderId="30" xfId="0" applyNumberFormat="1" applyFont="1" applyFill="1" applyBorder="1" applyAlignment="1">
      <alignment horizontal="center"/>
    </xf>
    <xf numFmtId="172" fontId="24" fillId="23" borderId="39" xfId="0" applyNumberFormat="1" applyFont="1" applyFill="1" applyBorder="1" applyAlignment="1">
      <alignment horizontal="center"/>
    </xf>
    <xf numFmtId="172" fontId="24" fillId="23" borderId="27" xfId="0" applyNumberFormat="1" applyFont="1" applyFill="1" applyBorder="1" applyAlignment="1">
      <alignment horizontal="center"/>
    </xf>
    <xf numFmtId="172" fontId="24" fillId="22" borderId="61" xfId="0" applyNumberFormat="1" applyFont="1" applyFill="1" applyBorder="1" applyAlignment="1">
      <alignment horizontal="center"/>
    </xf>
    <xf numFmtId="172" fontId="24" fillId="8" borderId="13" xfId="0" applyNumberFormat="1" applyFont="1" applyFill="1" applyBorder="1" applyAlignment="1">
      <alignment horizontal="center"/>
    </xf>
    <xf numFmtId="172" fontId="24" fillId="8" borderId="31" xfId="0" applyNumberFormat="1" applyFont="1" applyFill="1" applyBorder="1" applyAlignment="1">
      <alignment horizontal="center"/>
    </xf>
    <xf numFmtId="172" fontId="24" fillId="22" borderId="31" xfId="0" applyNumberFormat="1" applyFont="1" applyFill="1" applyBorder="1" applyAlignment="1">
      <alignment horizontal="center"/>
    </xf>
    <xf numFmtId="172" fontId="24" fillId="22" borderId="22" xfId="0" applyNumberFormat="1" applyFont="1" applyFill="1" applyBorder="1" applyAlignment="1">
      <alignment horizontal="center"/>
    </xf>
    <xf numFmtId="172" fontId="24" fillId="23" borderId="22" xfId="0" applyNumberFormat="1" applyFont="1" applyFill="1" applyBorder="1" applyAlignment="1">
      <alignment horizontal="center"/>
    </xf>
    <xf numFmtId="172" fontId="24" fillId="23" borderId="13" xfId="0" applyNumberFormat="1" applyFont="1" applyFill="1" applyBorder="1" applyAlignment="1">
      <alignment horizontal="center"/>
    </xf>
    <xf numFmtId="172" fontId="24" fillId="23" borderId="31" xfId="0" applyNumberFormat="1" applyFont="1" applyFill="1" applyBorder="1" applyAlignment="1">
      <alignment horizontal="center"/>
    </xf>
    <xf numFmtId="172" fontId="24" fillId="23" borderId="17" xfId="0" applyNumberFormat="1" applyFont="1" applyFill="1" applyBorder="1" applyAlignment="1">
      <alignment horizontal="center"/>
    </xf>
    <xf numFmtId="172" fontId="24" fillId="22" borderId="13" xfId="0" applyNumberFormat="1" applyFont="1" applyFill="1" applyBorder="1" applyAlignment="1">
      <alignment horizontal="center"/>
    </xf>
    <xf numFmtId="172" fontId="24" fillId="8" borderId="17" xfId="0" applyNumberFormat="1" applyFont="1" applyFill="1" applyBorder="1" applyAlignment="1">
      <alignment horizontal="center"/>
    </xf>
    <xf numFmtId="172" fontId="24" fillId="8" borderId="28" xfId="0" applyNumberFormat="1" applyFont="1" applyFill="1" applyBorder="1" applyAlignment="1">
      <alignment horizontal="center"/>
    </xf>
    <xf numFmtId="172" fontId="24" fillId="22" borderId="25" xfId="0" applyNumberFormat="1" applyFont="1" applyFill="1" applyBorder="1" applyAlignment="1">
      <alignment horizontal="center"/>
    </xf>
    <xf numFmtId="172" fontId="24" fillId="5" borderId="20" xfId="0" applyNumberFormat="1" applyFont="1" applyFill="1" applyBorder="1" applyAlignment="1">
      <alignment horizontal="center"/>
    </xf>
    <xf numFmtId="172" fontId="24" fillId="5" borderId="37" xfId="0" applyNumberFormat="1" applyFont="1" applyFill="1" applyBorder="1" applyAlignment="1">
      <alignment horizontal="center"/>
    </xf>
    <xf numFmtId="172" fontId="24" fillId="11" borderId="20" xfId="0" applyNumberFormat="1" applyFont="1" applyFill="1" applyBorder="1" applyAlignment="1">
      <alignment horizontal="center"/>
    </xf>
    <xf numFmtId="172" fontId="24" fillId="8" borderId="52" xfId="0" applyNumberFormat="1" applyFont="1" applyFill="1" applyBorder="1" applyAlignment="1">
      <alignment horizontal="center"/>
    </xf>
    <xf numFmtId="172" fontId="24" fillId="5" borderId="52" xfId="0" applyNumberFormat="1" applyFont="1" applyFill="1" applyBorder="1" applyAlignment="1">
      <alignment horizontal="center"/>
    </xf>
    <xf numFmtId="172" fontId="24" fillId="23" borderId="52" xfId="0" applyNumberFormat="1" applyFont="1" applyFill="1" applyBorder="1" applyAlignment="1">
      <alignment horizontal="center"/>
    </xf>
    <xf numFmtId="172" fontId="24" fillId="5" borderId="43" xfId="0" applyNumberFormat="1" applyFont="1" applyFill="1" applyBorder="1" applyAlignment="1">
      <alignment horizontal="center"/>
    </xf>
    <xf numFmtId="172" fontId="24" fillId="5" borderId="47" xfId="0" applyNumberFormat="1" applyFont="1" applyFill="1" applyBorder="1" applyAlignment="1">
      <alignment horizontal="center"/>
    </xf>
    <xf numFmtId="172" fontId="24" fillId="22" borderId="47" xfId="0" applyNumberFormat="1" applyFont="1" applyFill="1" applyBorder="1" applyAlignment="1">
      <alignment horizontal="center"/>
    </xf>
    <xf numFmtId="172" fontId="24" fillId="8" borderId="47" xfId="0" applyNumberFormat="1" applyFont="1" applyFill="1" applyBorder="1" applyAlignment="1">
      <alignment horizontal="center"/>
    </xf>
    <xf numFmtId="172" fontId="24" fillId="23" borderId="47" xfId="0" applyNumberFormat="1" applyFont="1" applyFill="1" applyBorder="1" applyAlignment="1">
      <alignment horizontal="center"/>
    </xf>
    <xf numFmtId="172" fontId="24" fillId="11" borderId="62" xfId="0" applyNumberFormat="1" applyFont="1" applyFill="1" applyBorder="1" applyAlignment="1">
      <alignment horizontal="center"/>
    </xf>
    <xf numFmtId="172" fontId="20" fillId="11" borderId="63" xfId="0" applyNumberFormat="1" applyFont="1" applyFill="1" applyBorder="1" applyAlignment="1">
      <alignment horizontal="center"/>
    </xf>
    <xf numFmtId="1" fontId="24" fillId="0" borderId="64" xfId="0" applyNumberFormat="1" applyFont="1" applyBorder="1" applyAlignment="1">
      <alignment/>
    </xf>
    <xf numFmtId="2" fontId="24" fillId="22" borderId="64" xfId="0" applyNumberFormat="1" applyFont="1" applyFill="1" applyBorder="1" applyAlignment="1">
      <alignment/>
    </xf>
    <xf numFmtId="0" fontId="24" fillId="0" borderId="64" xfId="0" applyFont="1" applyBorder="1" applyAlignment="1">
      <alignment/>
    </xf>
    <xf numFmtId="2" fontId="24" fillId="0" borderId="64" xfId="0" applyNumberFormat="1" applyFont="1" applyBorder="1" applyAlignment="1">
      <alignment/>
    </xf>
    <xf numFmtId="0" fontId="20" fillId="0" borderId="64" xfId="0" applyFont="1" applyBorder="1" applyAlignment="1">
      <alignment/>
    </xf>
    <xf numFmtId="0" fontId="24" fillId="0" borderId="64" xfId="0" applyFont="1" applyFill="1" applyBorder="1" applyAlignment="1">
      <alignment/>
    </xf>
    <xf numFmtId="2" fontId="24" fillId="0" borderId="64" xfId="0" applyNumberFormat="1" applyFont="1" applyFill="1" applyBorder="1" applyAlignment="1">
      <alignment/>
    </xf>
    <xf numFmtId="2" fontId="24" fillId="8" borderId="64" xfId="0" applyNumberFormat="1" applyFont="1" applyFill="1" applyBorder="1" applyAlignment="1">
      <alignment/>
    </xf>
    <xf numFmtId="2" fontId="24" fillId="23" borderId="64" xfId="0" applyNumberFormat="1" applyFont="1" applyFill="1" applyBorder="1" applyAlignment="1">
      <alignment/>
    </xf>
    <xf numFmtId="0" fontId="22" fillId="2" borderId="65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22" fillId="2" borderId="67" xfId="0" applyFont="1" applyFill="1" applyBorder="1" applyAlignment="1">
      <alignment horizontal="center" vertical="center" wrapText="1"/>
    </xf>
    <xf numFmtId="0" fontId="20" fillId="5" borderId="67" xfId="0" applyFont="1" applyFill="1" applyBorder="1" applyAlignment="1">
      <alignment horizontal="center" wrapText="1"/>
    </xf>
    <xf numFmtId="0" fontId="20" fillId="5" borderId="68" xfId="0" applyFont="1" applyFill="1" applyBorder="1" applyAlignment="1">
      <alignment horizont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52" xfId="0" applyFont="1" applyFill="1" applyBorder="1" applyAlignment="1">
      <alignment horizontal="center" vertical="center" wrapText="1"/>
    </xf>
    <xf numFmtId="49" fontId="20" fillId="19" borderId="69" xfId="0" applyNumberFormat="1" applyFont="1" applyFill="1" applyBorder="1" applyAlignment="1">
      <alignment horizontal="center" vertical="center" wrapText="1"/>
    </xf>
    <xf numFmtId="49" fontId="20" fillId="19" borderId="13" xfId="0" applyNumberFormat="1" applyFont="1" applyFill="1" applyBorder="1" applyAlignment="1">
      <alignment horizontal="center" vertical="center" wrapText="1"/>
    </xf>
    <xf numFmtId="0" fontId="20" fillId="19" borderId="70" xfId="0" applyFont="1" applyFill="1" applyBorder="1" applyAlignment="1">
      <alignment horizontal="center" vertical="center"/>
    </xf>
    <xf numFmtId="0" fontId="20" fillId="19" borderId="71" xfId="0" applyFont="1" applyFill="1" applyBorder="1" applyAlignment="1">
      <alignment horizontal="center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Milliers [0]_Feuil1" xfId="47"/>
    <cellStyle name="Milliers [0]_TAGERFIP V2" xfId="48"/>
    <cellStyle name="Milliers_Feuil1" xfId="49"/>
    <cellStyle name="Milliers_TAGERFIP V2" xfId="50"/>
    <cellStyle name="Currency" xfId="51"/>
    <cellStyle name="Currency [0]" xfId="52"/>
    <cellStyle name="Monétaire [0]_Feuil1" xfId="53"/>
    <cellStyle name="Monétaire [0]_TAGERFIP V2" xfId="54"/>
    <cellStyle name="Monétaire_Feuil1" xfId="55"/>
    <cellStyle name="Monétaire_TAGERFIP V2" xfId="56"/>
    <cellStyle name="Neutre" xfId="57"/>
    <cellStyle name="Normal_EFF99" xfId="58"/>
    <cellStyle name="Normal_Feuil1" xfId="59"/>
    <cellStyle name="Normal_Feuil2" xfId="60"/>
    <cellStyle name="Normal_sortie access" xfId="61"/>
    <cellStyle name="Percent" xfId="62"/>
    <cellStyle name="Remarque" xfId="63"/>
    <cellStyle name="Sortie" xfId="64"/>
    <cellStyle name="Texte explicatif" xfId="65"/>
    <cellStyle name="Titre 1" xfId="66"/>
    <cellStyle name="Titre 2" xfId="67"/>
    <cellStyle name="Titre 3" xfId="68"/>
    <cellStyle name="Titre 4" xfId="69"/>
    <cellStyle name="Titre " xfId="70"/>
    <cellStyle name="Total" xfId="71"/>
    <cellStyle name="Vérification de cellule" xfId="72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%20RH\Effectifs\2014\EFFECTIFS%20DECEMBRE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DFIP"/>
      <sheetName val="DIV RH FOM PRO"/>
      <sheetName val="cont gestion logistique"/>
      <sheetName val="communication"/>
      <sheetName val="SPL EXP"/>
      <sheetName val="DIV LEG CONT CONTROLES"/>
      <sheetName val="DIV PART ET PROF"/>
      <sheetName val="MISSION MAITRIE DES RISQUES"/>
      <sheetName val="Audit Conseil"/>
      <sheetName val="EDRA"/>
      <sheetName val="BCR"/>
      <sheetName val="BDV"/>
      <sheetName val="DIVERS DIRECTION FF"/>
      <sheetName val="SIP AUX"/>
      <sheetName val="BCFI AUXERRE"/>
      <sheetName val="SIE AUXERRE"/>
      <sheetName val="PRS"/>
      <sheetName val="PCE AUXERRE"/>
      <sheetName val="CDIF AUXERRE"/>
      <sheetName val="rue des moreaux"/>
      <sheetName val="SPF 1er bureau AUXERRE"/>
      <sheetName val="SPF 2è bureau AUXERRE"/>
      <sheetName val="SIPSIE AVALLON"/>
      <sheetName val="SIPSIE JOIGNY"/>
      <sheetName val="SPF JOIGNY"/>
      <sheetName val="SIP SENS FF"/>
      <sheetName val="SENS QUAI NANCY"/>
      <sheetName val="BCFI SENS"/>
      <sheetName val="SIE SENS"/>
      <sheetName val="PCE SENS"/>
      <sheetName val="CDIF SENS"/>
      <sheetName val="SPF SENS"/>
      <sheetName val="SIPSIE TONNERRE"/>
      <sheetName val="Maquette"/>
      <sheetName val="Aillant"/>
      <sheetName val="Ancy"/>
      <sheetName val="Auxerre"/>
      <sheetName val="Auxerre EH"/>
      <sheetName val="PRS Auxerre"/>
      <sheetName val="Avallon"/>
      <sheetName val="St Fargeau"/>
      <sheetName val="Chablis"/>
      <sheetName val="Charny"/>
      <sheetName val="L'Isle"/>
      <sheetName val="Joigny"/>
      <sheetName val="Migennes"/>
      <sheetName val="St-Florentin"/>
      <sheetName val="Tonnerre"/>
      <sheetName val="Toucy"/>
      <sheetName val="Vermenton"/>
      <sheetName val="Chéroy"/>
      <sheetName val="Pont"/>
      <sheetName val="Sens Male"/>
      <sheetName val="Sergines"/>
      <sheetName val="Vill l'Arch"/>
      <sheetName val="Vill Yon"/>
      <sheetName val="SIP Tonnerre "/>
      <sheetName val="SIP Sens"/>
      <sheetName val="SIP Joigny"/>
      <sheetName val="SIP Avallon"/>
      <sheetName val="SIP Auxerre"/>
      <sheetName val="Paierie"/>
      <sheetName val="Recouvrement"/>
      <sheetName val="Contentieux"/>
      <sheetName val="Cpta "/>
      <sheetName val="France Domaine"/>
      <sheetName val="SPL Gestion"/>
      <sheetName val="SPL Expertise "/>
      <sheetName val="AE "/>
      <sheetName val="DSF"/>
      <sheetName val="RH"/>
      <sheetName val="Secretariat"/>
      <sheetName val="Logist "/>
      <sheetName val="Agts Service "/>
      <sheetName val="ATI"/>
      <sheetName val="Form Prof"/>
      <sheetName val="Agts à TP Thérapeutique"/>
      <sheetName val="CM "/>
      <sheetName val="Direction "/>
      <sheetName val="Agts Stagiaires"/>
      <sheetName val="Agts Mis à Dispo"/>
      <sheetName val="ERD"/>
      <sheetName val="ERR"/>
      <sheetName val="B + C"/>
      <sheetName val="Géo + AST"/>
      <sheetName val="CTPL"/>
      <sheetName val="taux abs."/>
    </sheetNames>
    <sheetDataSet>
      <sheetData sheetId="10">
        <row r="10">
          <cell r="B10">
            <v>3</v>
          </cell>
        </row>
        <row r="14">
          <cell r="D14">
            <v>3</v>
          </cell>
          <cell r="E14">
            <v>3</v>
          </cell>
          <cell r="G14">
            <v>0</v>
          </cell>
        </row>
      </sheetData>
      <sheetData sheetId="13">
        <row r="10">
          <cell r="B10">
            <v>7</v>
          </cell>
        </row>
        <row r="18">
          <cell r="D18">
            <v>7</v>
          </cell>
          <cell r="E18">
            <v>6.6</v>
          </cell>
          <cell r="G18">
            <v>0.5</v>
          </cell>
        </row>
        <row r="19">
          <cell r="B19">
            <v>14</v>
          </cell>
        </row>
        <row r="36">
          <cell r="D36">
            <v>15</v>
          </cell>
          <cell r="E36">
            <v>13.900000000000002</v>
          </cell>
          <cell r="G36">
            <v>1</v>
          </cell>
        </row>
      </sheetData>
      <sheetData sheetId="14">
        <row r="12">
          <cell r="B12">
            <v>1</v>
          </cell>
        </row>
        <row r="15">
          <cell r="D15">
            <v>1</v>
          </cell>
          <cell r="E15">
            <v>1</v>
          </cell>
          <cell r="G15">
            <v>0</v>
          </cell>
        </row>
      </sheetData>
      <sheetData sheetId="15">
        <row r="13">
          <cell r="B13">
            <v>11</v>
          </cell>
        </row>
        <row r="25">
          <cell r="D25">
            <v>11</v>
          </cell>
          <cell r="E25">
            <v>10.400000000000002</v>
          </cell>
          <cell r="G25">
            <v>0</v>
          </cell>
        </row>
        <row r="26">
          <cell r="B26">
            <v>8</v>
          </cell>
        </row>
        <row r="38">
          <cell r="D38">
            <v>6</v>
          </cell>
          <cell r="E38">
            <v>5.6</v>
          </cell>
          <cell r="G38">
            <v>1</v>
          </cell>
        </row>
      </sheetData>
      <sheetData sheetId="16">
        <row r="12">
          <cell r="B12">
            <v>1</v>
          </cell>
        </row>
        <row r="15">
          <cell r="D15">
            <v>1</v>
          </cell>
          <cell r="E15">
            <v>1</v>
          </cell>
          <cell r="G15">
            <v>1</v>
          </cell>
        </row>
      </sheetData>
      <sheetData sheetId="17">
        <row r="16">
          <cell r="B16">
            <v>4</v>
          </cell>
        </row>
        <row r="22">
          <cell r="D22">
            <v>4</v>
          </cell>
          <cell r="E22">
            <v>3.8</v>
          </cell>
          <cell r="G22">
            <v>0</v>
          </cell>
        </row>
      </sheetData>
      <sheetData sheetId="18">
        <row r="11">
          <cell r="B11">
            <v>7</v>
          </cell>
        </row>
        <row r="19">
          <cell r="D19">
            <v>7</v>
          </cell>
          <cell r="E19">
            <v>6.8</v>
          </cell>
          <cell r="G19">
            <v>1</v>
          </cell>
        </row>
        <row r="28">
          <cell r="B28">
            <v>5</v>
          </cell>
        </row>
        <row r="34">
          <cell r="D34">
            <v>5</v>
          </cell>
          <cell r="E34">
            <v>4.8</v>
          </cell>
          <cell r="G34">
            <v>0</v>
          </cell>
        </row>
      </sheetData>
      <sheetData sheetId="20">
        <row r="10">
          <cell r="B10">
            <v>7</v>
          </cell>
        </row>
        <row r="18">
          <cell r="D18">
            <v>7</v>
          </cell>
          <cell r="E18">
            <v>6.8</v>
          </cell>
          <cell r="G18">
            <v>0</v>
          </cell>
        </row>
        <row r="20">
          <cell r="B20">
            <v>3</v>
          </cell>
        </row>
        <row r="30">
          <cell r="D30">
            <v>3</v>
          </cell>
          <cell r="E30">
            <v>2.8</v>
          </cell>
          <cell r="G30">
            <v>0</v>
          </cell>
        </row>
      </sheetData>
      <sheetData sheetId="21">
        <row r="10">
          <cell r="B10">
            <v>3</v>
          </cell>
        </row>
        <row r="15">
          <cell r="D15">
            <v>3</v>
          </cell>
          <cell r="E15">
            <v>3</v>
          </cell>
          <cell r="G15">
            <v>1</v>
          </cell>
        </row>
        <row r="21">
          <cell r="D21">
            <v>2</v>
          </cell>
          <cell r="E21">
            <v>2</v>
          </cell>
          <cell r="G21">
            <v>0</v>
          </cell>
        </row>
      </sheetData>
      <sheetData sheetId="22">
        <row r="12">
          <cell r="B12">
            <v>2</v>
          </cell>
        </row>
        <row r="14">
          <cell r="D14">
            <v>1</v>
          </cell>
          <cell r="E14">
            <v>1</v>
          </cell>
          <cell r="G14">
            <v>0</v>
          </cell>
        </row>
        <row r="15">
          <cell r="B15">
            <v>2</v>
          </cell>
        </row>
        <row r="17">
          <cell r="D17">
            <v>2</v>
          </cell>
          <cell r="E17">
            <v>1.8</v>
          </cell>
          <cell r="G17">
            <v>0</v>
          </cell>
        </row>
        <row r="20">
          <cell r="B20">
            <v>4</v>
          </cell>
        </row>
        <row r="25">
          <cell r="D25">
            <v>3</v>
          </cell>
          <cell r="E25">
            <v>2.3</v>
          </cell>
          <cell r="G25">
            <v>1.6</v>
          </cell>
        </row>
        <row r="26">
          <cell r="B26">
            <v>1</v>
          </cell>
        </row>
        <row r="30">
          <cell r="D30">
            <v>1</v>
          </cell>
          <cell r="E30">
            <v>1</v>
          </cell>
          <cell r="G30">
            <v>2.6</v>
          </cell>
        </row>
      </sheetData>
      <sheetData sheetId="23">
        <row r="16">
          <cell r="B16">
            <v>5</v>
          </cell>
        </row>
        <row r="21">
          <cell r="D21">
            <v>5</v>
          </cell>
          <cell r="E21">
            <v>5</v>
          </cell>
          <cell r="G21">
            <v>0</v>
          </cell>
        </row>
        <row r="22">
          <cell r="B22">
            <v>5</v>
          </cell>
        </row>
        <row r="27">
          <cell r="D27">
            <v>5</v>
          </cell>
          <cell r="E27">
            <v>4.8</v>
          </cell>
          <cell r="G27">
            <v>0</v>
          </cell>
        </row>
        <row r="30">
          <cell r="B30">
            <v>7</v>
          </cell>
        </row>
        <row r="36">
          <cell r="D36">
            <v>6</v>
          </cell>
          <cell r="E36">
            <v>5.5</v>
          </cell>
          <cell r="G36">
            <v>0</v>
          </cell>
        </row>
        <row r="39">
          <cell r="B39">
            <v>1</v>
          </cell>
        </row>
        <row r="41">
          <cell r="D41">
            <v>1</v>
          </cell>
          <cell r="E41">
            <v>1</v>
          </cell>
          <cell r="G41">
            <v>0</v>
          </cell>
        </row>
      </sheetData>
      <sheetData sheetId="24">
        <row r="10">
          <cell r="B10">
            <v>5</v>
          </cell>
        </row>
        <row r="16">
          <cell r="D16">
            <v>5</v>
          </cell>
          <cell r="E16">
            <v>3.7</v>
          </cell>
          <cell r="G16">
            <v>0</v>
          </cell>
        </row>
        <row r="17">
          <cell r="B17">
            <v>0</v>
          </cell>
        </row>
        <row r="20">
          <cell r="D20">
            <v>0</v>
          </cell>
          <cell r="E20">
            <v>0</v>
          </cell>
          <cell r="G20">
            <v>1</v>
          </cell>
        </row>
      </sheetData>
      <sheetData sheetId="25">
        <row r="10">
          <cell r="B10">
            <v>9</v>
          </cell>
        </row>
        <row r="20">
          <cell r="D20">
            <v>9</v>
          </cell>
          <cell r="E20">
            <v>8</v>
          </cell>
          <cell r="G20">
            <v>0</v>
          </cell>
        </row>
        <row r="21">
          <cell r="B21">
            <v>14</v>
          </cell>
        </row>
        <row r="39">
          <cell r="D39">
            <v>10</v>
          </cell>
          <cell r="E39">
            <v>9</v>
          </cell>
          <cell r="G39">
            <v>1</v>
          </cell>
        </row>
      </sheetData>
      <sheetData sheetId="27">
        <row r="10">
          <cell r="B10">
            <v>1</v>
          </cell>
        </row>
        <row r="12">
          <cell r="D12">
            <v>1</v>
          </cell>
          <cell r="E12">
            <v>0.8</v>
          </cell>
          <cell r="G12">
            <v>0</v>
          </cell>
        </row>
      </sheetData>
      <sheetData sheetId="28">
        <row r="12">
          <cell r="B12">
            <v>12</v>
          </cell>
        </row>
        <row r="26">
          <cell r="D26">
            <v>11</v>
          </cell>
          <cell r="E26">
            <v>10.1</v>
          </cell>
          <cell r="G26">
            <v>1.8</v>
          </cell>
        </row>
        <row r="27">
          <cell r="B27">
            <v>5</v>
          </cell>
        </row>
        <row r="36">
          <cell r="D36">
            <v>4</v>
          </cell>
          <cell r="E36">
            <v>4</v>
          </cell>
          <cell r="G36">
            <v>0</v>
          </cell>
        </row>
      </sheetData>
      <sheetData sheetId="29">
        <row r="14">
          <cell r="B14">
            <v>1</v>
          </cell>
        </row>
        <row r="17">
          <cell r="D17">
            <v>1</v>
          </cell>
          <cell r="E17">
            <v>1</v>
          </cell>
          <cell r="G17">
            <v>0</v>
          </cell>
        </row>
      </sheetData>
      <sheetData sheetId="30">
        <row r="10">
          <cell r="B10">
            <v>1</v>
          </cell>
        </row>
        <row r="11">
          <cell r="D11">
            <v>1</v>
          </cell>
          <cell r="E11">
            <v>1</v>
          </cell>
          <cell r="G11">
            <v>0</v>
          </cell>
        </row>
        <row r="17">
          <cell r="B17">
            <v>1</v>
          </cell>
        </row>
        <row r="20">
          <cell r="D20">
            <v>1</v>
          </cell>
          <cell r="E20">
            <v>1</v>
          </cell>
          <cell r="G20">
            <v>0</v>
          </cell>
        </row>
      </sheetData>
      <sheetData sheetId="31">
        <row r="10">
          <cell r="B10">
            <v>3</v>
          </cell>
        </row>
        <row r="14">
          <cell r="D14">
            <v>3</v>
          </cell>
          <cell r="E14">
            <v>3</v>
          </cell>
          <cell r="G14">
            <v>1</v>
          </cell>
        </row>
        <row r="15">
          <cell r="B15">
            <v>3</v>
          </cell>
        </row>
        <row r="20">
          <cell r="D20">
            <v>2</v>
          </cell>
          <cell r="E20">
            <v>1.9</v>
          </cell>
          <cell r="G20">
            <v>0</v>
          </cell>
        </row>
      </sheetData>
      <sheetData sheetId="32">
        <row r="12">
          <cell r="B12">
            <v>3</v>
          </cell>
        </row>
        <row r="15">
          <cell r="D15">
            <v>2</v>
          </cell>
          <cell r="E15">
            <v>2</v>
          </cell>
          <cell r="G15">
            <v>0</v>
          </cell>
        </row>
        <row r="17">
          <cell r="B17">
            <v>3</v>
          </cell>
        </row>
        <row r="21">
          <cell r="D21">
            <v>3</v>
          </cell>
          <cell r="E21">
            <v>2.6</v>
          </cell>
          <cell r="G21">
            <v>0</v>
          </cell>
        </row>
        <row r="24">
          <cell r="B24">
            <v>3</v>
          </cell>
        </row>
        <row r="28">
          <cell r="D28">
            <v>4</v>
          </cell>
          <cell r="E28">
            <v>3.8</v>
          </cell>
          <cell r="G28">
            <v>0</v>
          </cell>
        </row>
        <row r="30">
          <cell r="B30">
            <v>2</v>
          </cell>
        </row>
        <row r="35">
          <cell r="D35">
            <v>2</v>
          </cell>
          <cell r="E35">
            <v>1</v>
          </cell>
          <cell r="G35">
            <v>1.3</v>
          </cell>
        </row>
      </sheetData>
      <sheetData sheetId="34">
        <row r="12">
          <cell r="B12">
            <v>2</v>
          </cell>
        </row>
        <row r="20">
          <cell r="D20">
            <v>2</v>
          </cell>
          <cell r="E20">
            <v>2</v>
          </cell>
        </row>
        <row r="21">
          <cell r="B21">
            <v>1</v>
          </cell>
        </row>
        <row r="32">
          <cell r="D32">
            <v>0</v>
          </cell>
          <cell r="E32">
            <v>0</v>
          </cell>
        </row>
      </sheetData>
      <sheetData sheetId="35">
        <row r="12">
          <cell r="B12">
            <v>1</v>
          </cell>
        </row>
        <row r="20">
          <cell r="D20">
            <v>0</v>
          </cell>
          <cell r="E20">
            <v>0.8</v>
          </cell>
        </row>
        <row r="21">
          <cell r="B21">
            <v>2</v>
          </cell>
        </row>
        <row r="32">
          <cell r="D32">
            <v>1</v>
          </cell>
          <cell r="E32">
            <v>1</v>
          </cell>
        </row>
      </sheetData>
      <sheetData sheetId="36">
        <row r="12">
          <cell r="B12">
            <v>5</v>
          </cell>
        </row>
        <row r="24">
          <cell r="D24">
            <v>5</v>
          </cell>
          <cell r="E24">
            <v>3.6</v>
          </cell>
        </row>
        <row r="25">
          <cell r="B25">
            <v>5</v>
          </cell>
        </row>
        <row r="36">
          <cell r="D36">
            <v>6</v>
          </cell>
          <cell r="E36">
            <v>5.8</v>
          </cell>
        </row>
      </sheetData>
      <sheetData sheetId="37">
        <row r="12">
          <cell r="B12">
            <v>7</v>
          </cell>
        </row>
        <row r="21">
          <cell r="D21">
            <v>7</v>
          </cell>
          <cell r="E21">
            <v>6.3999999999999995</v>
          </cell>
        </row>
        <row r="22">
          <cell r="B22">
            <v>4</v>
          </cell>
        </row>
        <row r="33">
          <cell r="D33">
            <v>4</v>
          </cell>
          <cell r="E33">
            <v>3</v>
          </cell>
        </row>
      </sheetData>
      <sheetData sheetId="38">
        <row r="12">
          <cell r="B12">
            <v>0</v>
          </cell>
        </row>
        <row r="20">
          <cell r="E20">
            <v>0</v>
          </cell>
        </row>
        <row r="21">
          <cell r="B21">
            <v>1</v>
          </cell>
        </row>
        <row r="32">
          <cell r="D32">
            <v>1</v>
          </cell>
          <cell r="E32">
            <v>1</v>
          </cell>
        </row>
      </sheetData>
      <sheetData sheetId="39">
        <row r="12">
          <cell r="B12">
            <v>5</v>
          </cell>
        </row>
        <row r="20">
          <cell r="D20">
            <v>6</v>
          </cell>
          <cell r="E20">
            <v>5.8</v>
          </cell>
        </row>
        <row r="21">
          <cell r="B21">
            <v>4</v>
          </cell>
        </row>
        <row r="32">
          <cell r="D32">
            <v>4</v>
          </cell>
          <cell r="E32">
            <v>3.4</v>
          </cell>
        </row>
      </sheetData>
      <sheetData sheetId="40">
        <row r="13">
          <cell r="B13">
            <v>4</v>
          </cell>
        </row>
        <row r="21">
          <cell r="D21">
            <v>4</v>
          </cell>
          <cell r="E21">
            <v>3.8</v>
          </cell>
        </row>
        <row r="22">
          <cell r="B22">
            <v>5</v>
          </cell>
        </row>
        <row r="33">
          <cell r="D33">
            <v>5</v>
          </cell>
          <cell r="E33">
            <v>4.8</v>
          </cell>
        </row>
      </sheetData>
      <sheetData sheetId="41">
        <row r="12">
          <cell r="B12">
            <v>3</v>
          </cell>
        </row>
        <row r="20">
          <cell r="D20">
            <v>3</v>
          </cell>
          <cell r="E20">
            <v>4</v>
          </cell>
        </row>
        <row r="21">
          <cell r="B21">
            <v>2</v>
          </cell>
        </row>
        <row r="32">
          <cell r="D32">
            <v>1</v>
          </cell>
          <cell r="E32">
            <v>0.8</v>
          </cell>
        </row>
      </sheetData>
      <sheetData sheetId="42">
        <row r="12">
          <cell r="B12">
            <v>1</v>
          </cell>
        </row>
        <row r="20">
          <cell r="D20">
            <v>2</v>
          </cell>
          <cell r="E20">
            <v>2</v>
          </cell>
        </row>
        <row r="21">
          <cell r="B21">
            <v>1</v>
          </cell>
        </row>
        <row r="32">
          <cell r="D32">
            <v>1</v>
          </cell>
          <cell r="E32">
            <v>1</v>
          </cell>
        </row>
      </sheetData>
      <sheetData sheetId="43">
        <row r="12">
          <cell r="B12">
            <v>2</v>
          </cell>
        </row>
        <row r="20">
          <cell r="D20">
            <v>2</v>
          </cell>
          <cell r="E20">
            <v>1.8</v>
          </cell>
        </row>
        <row r="21">
          <cell r="B21">
            <v>1</v>
          </cell>
        </row>
        <row r="32">
          <cell r="D32">
            <v>1</v>
          </cell>
          <cell r="E32">
            <v>1</v>
          </cell>
        </row>
      </sheetData>
      <sheetData sheetId="44">
        <row r="12">
          <cell r="B12">
            <v>2</v>
          </cell>
        </row>
        <row r="20">
          <cell r="D20">
            <v>2</v>
          </cell>
          <cell r="E20">
            <v>2</v>
          </cell>
        </row>
        <row r="21">
          <cell r="B21">
            <v>4</v>
          </cell>
        </row>
        <row r="32">
          <cell r="D32">
            <v>6</v>
          </cell>
          <cell r="E32">
            <v>5.6</v>
          </cell>
        </row>
      </sheetData>
      <sheetData sheetId="45">
        <row r="12">
          <cell r="B12">
            <v>3</v>
          </cell>
        </row>
        <row r="20">
          <cell r="D20">
            <v>2</v>
          </cell>
          <cell r="E20">
            <v>2</v>
          </cell>
        </row>
        <row r="21">
          <cell r="B21">
            <v>3</v>
          </cell>
        </row>
        <row r="32">
          <cell r="D32">
            <v>4</v>
          </cell>
          <cell r="E32">
            <v>3.6</v>
          </cell>
        </row>
      </sheetData>
      <sheetData sheetId="46">
        <row r="12">
          <cell r="B12">
            <v>3</v>
          </cell>
        </row>
        <row r="20">
          <cell r="D20">
            <v>3</v>
          </cell>
          <cell r="E20">
            <v>2.8</v>
          </cell>
        </row>
        <row r="21">
          <cell r="B21">
            <v>3</v>
          </cell>
        </row>
        <row r="32">
          <cell r="D32">
            <v>4</v>
          </cell>
          <cell r="E32">
            <v>3.8</v>
          </cell>
        </row>
      </sheetData>
      <sheetData sheetId="47">
        <row r="12">
          <cell r="B12">
            <v>5</v>
          </cell>
        </row>
        <row r="20">
          <cell r="D20">
            <v>6</v>
          </cell>
          <cell r="E20">
            <v>4.8</v>
          </cell>
        </row>
        <row r="21">
          <cell r="B21">
            <v>2</v>
          </cell>
        </row>
        <row r="32">
          <cell r="D32">
            <v>2</v>
          </cell>
          <cell r="E32">
            <v>1.9</v>
          </cell>
        </row>
      </sheetData>
      <sheetData sheetId="48">
        <row r="12">
          <cell r="B12">
            <v>3</v>
          </cell>
        </row>
        <row r="20">
          <cell r="D20">
            <v>1</v>
          </cell>
          <cell r="E20">
            <v>1</v>
          </cell>
        </row>
        <row r="21">
          <cell r="B21">
            <v>2</v>
          </cell>
        </row>
        <row r="31">
          <cell r="D31">
            <v>2</v>
          </cell>
          <cell r="E31">
            <v>2</v>
          </cell>
        </row>
      </sheetData>
      <sheetData sheetId="49">
        <row r="12">
          <cell r="B12">
            <v>4</v>
          </cell>
        </row>
        <row r="20">
          <cell r="D20">
            <v>4</v>
          </cell>
          <cell r="E20">
            <v>3.8</v>
          </cell>
        </row>
        <row r="21">
          <cell r="B21">
            <v>3</v>
          </cell>
        </row>
        <row r="32">
          <cell r="D32">
            <v>2</v>
          </cell>
          <cell r="E32">
            <v>2.8</v>
          </cell>
        </row>
      </sheetData>
      <sheetData sheetId="50">
        <row r="12">
          <cell r="B12">
            <v>2</v>
          </cell>
        </row>
        <row r="20">
          <cell r="D20">
            <v>2</v>
          </cell>
          <cell r="E20">
            <v>1.9</v>
          </cell>
        </row>
        <row r="21">
          <cell r="B21">
            <v>1</v>
          </cell>
        </row>
        <row r="32">
          <cell r="D32">
            <v>1</v>
          </cell>
          <cell r="E32">
            <v>1</v>
          </cell>
        </row>
      </sheetData>
      <sheetData sheetId="51">
        <row r="12">
          <cell r="B12">
            <v>4</v>
          </cell>
        </row>
        <row r="20">
          <cell r="D20">
            <v>4</v>
          </cell>
          <cell r="E20">
            <v>3.7</v>
          </cell>
        </row>
        <row r="21">
          <cell r="B21">
            <v>3</v>
          </cell>
        </row>
        <row r="32">
          <cell r="D32">
            <v>3</v>
          </cell>
          <cell r="E32">
            <v>2.6</v>
          </cell>
        </row>
      </sheetData>
      <sheetData sheetId="52">
        <row r="12">
          <cell r="B12">
            <v>6</v>
          </cell>
        </row>
        <row r="19">
          <cell r="D19">
            <v>4</v>
          </cell>
          <cell r="E19">
            <v>4</v>
          </cell>
        </row>
        <row r="20">
          <cell r="B20">
            <v>10</v>
          </cell>
        </row>
        <row r="35">
          <cell r="D35">
            <v>13</v>
          </cell>
          <cell r="E35">
            <v>12.4</v>
          </cell>
        </row>
      </sheetData>
      <sheetData sheetId="53">
        <row r="12">
          <cell r="B12">
            <v>1</v>
          </cell>
        </row>
        <row r="20">
          <cell r="D20">
            <v>1</v>
          </cell>
          <cell r="E20">
            <v>1</v>
          </cell>
        </row>
        <row r="21">
          <cell r="B21">
            <v>1</v>
          </cell>
        </row>
        <row r="32">
          <cell r="D32">
            <v>1</v>
          </cell>
          <cell r="E32">
            <v>0.8</v>
          </cell>
        </row>
      </sheetData>
      <sheetData sheetId="54">
        <row r="12">
          <cell r="B12">
            <v>2</v>
          </cell>
        </row>
        <row r="20">
          <cell r="D20">
            <v>2</v>
          </cell>
          <cell r="E20">
            <v>2</v>
          </cell>
        </row>
        <row r="21">
          <cell r="B21">
            <v>0</v>
          </cell>
        </row>
        <row r="32">
          <cell r="D32">
            <v>0</v>
          </cell>
          <cell r="E32">
            <v>0</v>
          </cell>
        </row>
      </sheetData>
      <sheetData sheetId="55">
        <row r="12">
          <cell r="B12">
            <v>2</v>
          </cell>
        </row>
        <row r="20">
          <cell r="D20">
            <v>2</v>
          </cell>
          <cell r="E20">
            <v>1.6</v>
          </cell>
        </row>
        <row r="21">
          <cell r="B21">
            <v>3</v>
          </cell>
        </row>
        <row r="32">
          <cell r="D32">
            <v>3</v>
          </cell>
          <cell r="E32">
            <v>2.9</v>
          </cell>
        </row>
      </sheetData>
      <sheetData sheetId="56">
        <row r="12">
          <cell r="B12">
            <v>1</v>
          </cell>
        </row>
        <row r="20">
          <cell r="D20">
            <v>1</v>
          </cell>
          <cell r="E20">
            <v>0.8</v>
          </cell>
        </row>
        <row r="32">
          <cell r="E32">
            <v>0</v>
          </cell>
        </row>
      </sheetData>
      <sheetData sheetId="57">
        <row r="12">
          <cell r="B12">
            <v>2</v>
          </cell>
        </row>
        <row r="20">
          <cell r="D20">
            <v>3</v>
          </cell>
          <cell r="E20">
            <v>3</v>
          </cell>
        </row>
        <row r="21">
          <cell r="B21">
            <v>2</v>
          </cell>
        </row>
        <row r="32">
          <cell r="D32">
            <v>3</v>
          </cell>
          <cell r="E32">
            <v>3</v>
          </cell>
        </row>
      </sheetData>
      <sheetData sheetId="58">
        <row r="12">
          <cell r="B12">
            <v>2</v>
          </cell>
        </row>
        <row r="20">
          <cell r="D20">
            <v>2</v>
          </cell>
          <cell r="E20">
            <v>1.8</v>
          </cell>
        </row>
        <row r="21">
          <cell r="B21">
            <v>0</v>
          </cell>
        </row>
        <row r="32">
          <cell r="D32">
            <v>0</v>
          </cell>
          <cell r="E32">
            <v>0</v>
          </cell>
        </row>
      </sheetData>
      <sheetData sheetId="59">
        <row r="12">
          <cell r="B12">
            <v>1</v>
          </cell>
        </row>
        <row r="20">
          <cell r="D20">
            <v>1</v>
          </cell>
          <cell r="E20">
            <v>1</v>
          </cell>
        </row>
        <row r="21">
          <cell r="B21">
            <v>1</v>
          </cell>
        </row>
        <row r="32">
          <cell r="D32">
            <v>1</v>
          </cell>
          <cell r="E32">
            <v>1</v>
          </cell>
        </row>
      </sheetData>
      <sheetData sheetId="60">
        <row r="12">
          <cell r="B12">
            <v>3</v>
          </cell>
        </row>
        <row r="20">
          <cell r="D20">
            <v>3</v>
          </cell>
          <cell r="E20">
            <v>2.8</v>
          </cell>
        </row>
        <row r="21">
          <cell r="B21">
            <v>3</v>
          </cell>
        </row>
        <row r="32">
          <cell r="D32">
            <v>3</v>
          </cell>
          <cell r="E32">
            <v>3</v>
          </cell>
        </row>
      </sheetData>
      <sheetData sheetId="61">
        <row r="12">
          <cell r="B12">
            <v>6</v>
          </cell>
        </row>
        <row r="21">
          <cell r="D21">
            <v>6</v>
          </cell>
          <cell r="E21">
            <v>6</v>
          </cell>
        </row>
        <row r="22">
          <cell r="B22">
            <v>4</v>
          </cell>
        </row>
        <row r="30">
          <cell r="D30">
            <v>3</v>
          </cell>
          <cell r="E30">
            <v>2.6</v>
          </cell>
        </row>
      </sheetData>
      <sheetData sheetId="79">
        <row r="23">
          <cell r="D23">
            <v>0</v>
          </cell>
        </row>
        <row r="33">
          <cell r="D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64"/>
  <sheetViews>
    <sheetView showZeros="0" tabSelected="1" zoomScale="85" zoomScaleNormal="85" zoomScaleSheetLayoutView="100" workbookViewId="0" topLeftCell="D1">
      <selection activeCell="AD57" sqref="AD57"/>
    </sheetView>
  </sheetViews>
  <sheetFormatPr defaultColWidth="11.421875" defaultRowHeight="12.75"/>
  <cols>
    <col min="1" max="1" width="9.140625" style="157" hidden="1" customWidth="1"/>
    <col min="2" max="2" width="7.7109375" style="157" hidden="1" customWidth="1"/>
    <col min="3" max="3" width="36.00390625" style="158" hidden="1" customWidth="1"/>
    <col min="4" max="4" width="21.57421875" style="159" customWidth="1"/>
    <col min="5" max="5" width="3.57421875" style="160" hidden="1" customWidth="1"/>
    <col min="6" max="6" width="4.7109375" style="160" hidden="1" customWidth="1"/>
    <col min="7" max="7" width="12.00390625" style="160" customWidth="1"/>
    <col min="8" max="8" width="6.8515625" style="29" bestFit="1" customWidth="1"/>
    <col min="9" max="9" width="5.57421875" style="29" customWidth="1"/>
    <col min="10" max="11" width="6.8515625" style="29" bestFit="1" customWidth="1"/>
    <col min="12" max="13" width="5.7109375" style="29" customWidth="1"/>
    <col min="14" max="14" width="5.57421875" style="29" customWidth="1"/>
    <col min="15" max="15" width="4.8515625" style="29" customWidth="1"/>
    <col min="16" max="17" width="6.8515625" style="29" bestFit="1" customWidth="1"/>
    <col min="18" max="18" width="4.7109375" style="29" customWidth="1"/>
    <col min="19" max="19" width="6.8515625" style="29" bestFit="1" customWidth="1"/>
    <col min="20" max="20" width="4.57421875" style="29" customWidth="1"/>
    <col min="21" max="21" width="5.7109375" style="29" bestFit="1" customWidth="1"/>
    <col min="22" max="22" width="4.7109375" style="29" customWidth="1"/>
    <col min="23" max="23" width="4.140625" style="29" customWidth="1"/>
    <col min="24" max="24" width="5.57421875" style="29" customWidth="1"/>
    <col min="25" max="25" width="5.7109375" style="29" customWidth="1"/>
    <col min="26" max="27" width="5.57421875" style="29" customWidth="1"/>
    <col min="28" max="28" width="8.28125" style="29" customWidth="1"/>
    <col min="29" max="29" width="8.421875" style="29" customWidth="1"/>
    <col min="30" max="30" width="15.140625" style="29" customWidth="1"/>
    <col min="31" max="31" width="15.00390625" style="29" customWidth="1"/>
    <col min="32" max="16384" width="11.421875" style="29" customWidth="1"/>
  </cols>
  <sheetData>
    <row r="1" spans="1:132" s="5" customFormat="1" ht="23.25" customHeight="1" thickTop="1">
      <c r="A1" s="212" t="s">
        <v>0</v>
      </c>
      <c r="B1" s="212" t="s">
        <v>1</v>
      </c>
      <c r="C1" s="214" t="s">
        <v>2</v>
      </c>
      <c r="D1" s="1" t="s">
        <v>179</v>
      </c>
      <c r="E1" s="2" t="s">
        <v>3</v>
      </c>
      <c r="F1" s="3" t="s">
        <v>4</v>
      </c>
      <c r="G1" s="210" t="s">
        <v>5</v>
      </c>
      <c r="H1" s="206" t="s">
        <v>6</v>
      </c>
      <c r="I1" s="206"/>
      <c r="J1" s="206"/>
      <c r="K1" s="206"/>
      <c r="L1" s="206"/>
      <c r="M1" s="206"/>
      <c r="N1" s="206"/>
      <c r="O1" s="206"/>
      <c r="P1" s="205" t="s">
        <v>7</v>
      </c>
      <c r="Q1" s="205"/>
      <c r="R1" s="206"/>
      <c r="S1" s="206"/>
      <c r="T1" s="206"/>
      <c r="U1" s="206"/>
      <c r="V1" s="206"/>
      <c r="W1" s="207"/>
      <c r="X1" s="208" t="s">
        <v>8</v>
      </c>
      <c r="Y1" s="209"/>
      <c r="Z1" s="4" t="s">
        <v>182</v>
      </c>
      <c r="AA1" s="4" t="s">
        <v>182</v>
      </c>
      <c r="AB1" s="4" t="s">
        <v>183</v>
      </c>
      <c r="AC1" s="4" t="s">
        <v>184</v>
      </c>
      <c r="AD1" s="4" t="s">
        <v>180</v>
      </c>
      <c r="AE1" s="4" t="s">
        <v>181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1" s="5" customFormat="1" ht="44.25" customHeight="1" thickBot="1">
      <c r="A2" s="213"/>
      <c r="B2" s="213"/>
      <c r="C2" s="215"/>
      <c r="D2" s="6" t="s">
        <v>9</v>
      </c>
      <c r="E2" s="7"/>
      <c r="F2" s="8"/>
      <c r="G2" s="211"/>
      <c r="H2" s="9" t="s">
        <v>10</v>
      </c>
      <c r="I2" s="10" t="s">
        <v>11</v>
      </c>
      <c r="J2" s="10" t="s">
        <v>12</v>
      </c>
      <c r="K2" s="10" t="s">
        <v>13</v>
      </c>
      <c r="L2" s="11" t="s">
        <v>14</v>
      </c>
      <c r="M2" s="11" t="s">
        <v>15</v>
      </c>
      <c r="N2" s="11" t="s">
        <v>16</v>
      </c>
      <c r="O2" s="11" t="s">
        <v>13</v>
      </c>
      <c r="P2" s="10" t="s">
        <v>10</v>
      </c>
      <c r="Q2" s="10" t="s">
        <v>11</v>
      </c>
      <c r="R2" s="10" t="s">
        <v>12</v>
      </c>
      <c r="S2" s="10" t="s">
        <v>13</v>
      </c>
      <c r="T2" s="11" t="s">
        <v>14</v>
      </c>
      <c r="U2" s="11" t="s">
        <v>15</v>
      </c>
      <c r="V2" s="11" t="s">
        <v>16</v>
      </c>
      <c r="W2" s="11" t="s">
        <v>13</v>
      </c>
      <c r="X2" s="12" t="s">
        <v>17</v>
      </c>
      <c r="Y2" s="13" t="s">
        <v>18</v>
      </c>
      <c r="Z2" s="4" t="s">
        <v>6</v>
      </c>
      <c r="AA2" s="4" t="s">
        <v>7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</row>
    <row r="3" spans="1:132" s="24" customFormat="1" ht="12" customHeight="1" thickBot="1">
      <c r="A3" s="14" t="s">
        <v>19</v>
      </c>
      <c r="B3" s="14" t="s">
        <v>20</v>
      </c>
      <c r="C3" s="15" t="s">
        <v>21</v>
      </c>
      <c r="D3" s="16" t="s">
        <v>22</v>
      </c>
      <c r="E3" s="17"/>
      <c r="F3" s="17"/>
      <c r="G3" s="18" t="s">
        <v>23</v>
      </c>
      <c r="H3" s="19">
        <v>8</v>
      </c>
      <c r="I3" s="20">
        <v>7</v>
      </c>
      <c r="J3" s="21">
        <v>5</v>
      </c>
      <c r="K3" s="174">
        <v>-3</v>
      </c>
      <c r="L3" s="20">
        <v>24</v>
      </c>
      <c r="M3" s="20">
        <v>24</v>
      </c>
      <c r="N3" s="21">
        <v>25.3</v>
      </c>
      <c r="O3" s="175">
        <v>1.3</v>
      </c>
      <c r="P3" s="22">
        <v>5</v>
      </c>
      <c r="Q3" s="20">
        <v>6</v>
      </c>
      <c r="R3" s="21">
        <v>3</v>
      </c>
      <c r="S3" s="174">
        <v>-2</v>
      </c>
      <c r="T3" s="20">
        <v>9.5</v>
      </c>
      <c r="U3" s="20">
        <v>5</v>
      </c>
      <c r="V3" s="21">
        <v>5</v>
      </c>
      <c r="W3" s="174">
        <v>-4.5</v>
      </c>
      <c r="X3" s="170">
        <v>-5</v>
      </c>
      <c r="Y3" s="182">
        <v>-3.2</v>
      </c>
      <c r="Z3" s="196">
        <v>1</v>
      </c>
      <c r="AA3" s="196">
        <v>-5</v>
      </c>
      <c r="AB3" s="196"/>
      <c r="AC3" s="196"/>
      <c r="AD3" s="197">
        <f>K3+O3-Z3+AB3</f>
        <v>-2.7</v>
      </c>
      <c r="AE3" s="197">
        <f>S3+W3-AA3+AC3</f>
        <v>-1.5</v>
      </c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</row>
    <row r="4" spans="1:132" s="57" customFormat="1" ht="12" thickBot="1">
      <c r="A4" s="52" t="s">
        <v>24</v>
      </c>
      <c r="B4" s="52"/>
      <c r="C4" s="53" t="s">
        <v>25</v>
      </c>
      <c r="D4" s="54" t="s">
        <v>26</v>
      </c>
      <c r="E4" s="55"/>
      <c r="F4" s="55"/>
      <c r="G4" s="56" t="s">
        <v>23</v>
      </c>
      <c r="H4" s="33">
        <v>0</v>
      </c>
      <c r="I4" s="51"/>
      <c r="J4" s="38"/>
      <c r="K4" s="38">
        <f>J4-H4</f>
        <v>0</v>
      </c>
      <c r="L4" s="39"/>
      <c r="M4" s="39"/>
      <c r="N4" s="35"/>
      <c r="O4" s="35">
        <f>N4-L4</f>
        <v>0</v>
      </c>
      <c r="P4" s="51"/>
      <c r="Q4" s="51"/>
      <c r="R4" s="38"/>
      <c r="S4" s="38">
        <f>R4-P4</f>
        <v>0</v>
      </c>
      <c r="T4" s="39"/>
      <c r="U4" s="39"/>
      <c r="V4" s="35"/>
      <c r="W4" s="35">
        <f>V4-T4</f>
        <v>0</v>
      </c>
      <c r="X4" s="36">
        <f>K4+S4</f>
        <v>0</v>
      </c>
      <c r="Y4" s="183">
        <f>(W4+O4)</f>
        <v>0</v>
      </c>
      <c r="Z4" s="198"/>
      <c r="AA4" s="198"/>
      <c r="AB4" s="198"/>
      <c r="AC4" s="198"/>
      <c r="AD4" s="202">
        <f aca="true" t="shared" si="0" ref="AD4:AD22">K4+O4-Z4+AB4</f>
        <v>0</v>
      </c>
      <c r="AE4" s="202">
        <f>S4+W4-AA4+AC4</f>
        <v>0</v>
      </c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</row>
    <row r="5" spans="1:132" s="58" customFormat="1" ht="12" thickBot="1">
      <c r="A5" s="52" t="s">
        <v>27</v>
      </c>
      <c r="B5" s="52"/>
      <c r="C5" s="53" t="s">
        <v>28</v>
      </c>
      <c r="D5" s="54" t="s">
        <v>29</v>
      </c>
      <c r="E5" s="55"/>
      <c r="F5" s="55"/>
      <c r="G5" s="56" t="s">
        <v>30</v>
      </c>
      <c r="H5" s="33">
        <f>'[1]BCFI SENS'!B10</f>
        <v>1</v>
      </c>
      <c r="I5" s="51">
        <f>'[1]BCFI SENS'!D12</f>
        <v>1</v>
      </c>
      <c r="J5" s="38">
        <f>'[1]BCFI SENS'!E12+'[1]BCFI SENS'!G12</f>
        <v>0.8</v>
      </c>
      <c r="K5" s="180">
        <f>J5-H5</f>
        <v>-0.19999999999999996</v>
      </c>
      <c r="L5" s="39"/>
      <c r="M5" s="39"/>
      <c r="N5" s="35"/>
      <c r="O5" s="35">
        <f>N5-L5</f>
        <v>0</v>
      </c>
      <c r="P5" s="51">
        <v>0</v>
      </c>
      <c r="Q5" s="51"/>
      <c r="R5" s="38"/>
      <c r="S5" s="38">
        <f>R5-P5</f>
        <v>0</v>
      </c>
      <c r="T5" s="39"/>
      <c r="U5" s="39"/>
      <c r="V5" s="35"/>
      <c r="W5" s="35">
        <f>V5-T5</f>
        <v>0</v>
      </c>
      <c r="X5" s="163">
        <f>K5+S5</f>
        <v>-0.19999999999999996</v>
      </c>
      <c r="Y5" s="183">
        <f>(W5+O5)</f>
        <v>0</v>
      </c>
      <c r="Z5" s="200"/>
      <c r="AA5" s="200"/>
      <c r="AB5" s="200"/>
      <c r="AC5" s="200"/>
      <c r="AD5" s="202">
        <f t="shared" si="0"/>
        <v>-0.19999999999999996</v>
      </c>
      <c r="AE5" s="202">
        <f>S5+W5-AA5+AC5</f>
        <v>0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</row>
    <row r="6" spans="1:132" s="57" customFormat="1" ht="12" thickBot="1">
      <c r="A6" s="52" t="s">
        <v>27</v>
      </c>
      <c r="B6" s="52"/>
      <c r="C6" s="59" t="s">
        <v>28</v>
      </c>
      <c r="D6" s="54" t="s">
        <v>31</v>
      </c>
      <c r="E6" s="55"/>
      <c r="F6" s="37"/>
      <c r="G6" s="56" t="s">
        <v>23</v>
      </c>
      <c r="H6" s="33">
        <f>'[1]BCFI AUXERRE'!B12</f>
        <v>1</v>
      </c>
      <c r="I6" s="51">
        <f>'[1]BCFI AUXERRE'!D15</f>
        <v>1</v>
      </c>
      <c r="J6" s="38">
        <f>'[1]BCFI AUXERRE'!E15+'[1]BCFI AUXERRE'!G15</f>
        <v>1</v>
      </c>
      <c r="K6" s="38">
        <f>J6-H6</f>
        <v>0</v>
      </c>
      <c r="L6" s="39"/>
      <c r="M6" s="39"/>
      <c r="N6" s="35"/>
      <c r="O6" s="35">
        <f>N6-L6</f>
        <v>0</v>
      </c>
      <c r="P6" s="51"/>
      <c r="Q6" s="51"/>
      <c r="R6" s="38"/>
      <c r="S6" s="38"/>
      <c r="T6" s="39"/>
      <c r="U6" s="39"/>
      <c r="V6" s="35"/>
      <c r="W6" s="35">
        <f>V6-T6</f>
        <v>0</v>
      </c>
      <c r="X6" s="36">
        <f>K6+S6</f>
        <v>0</v>
      </c>
      <c r="Y6" s="183">
        <f>(W6+O6)</f>
        <v>0</v>
      </c>
      <c r="Z6" s="198"/>
      <c r="AA6" s="198"/>
      <c r="AB6" s="198"/>
      <c r="AC6" s="198"/>
      <c r="AD6" s="202">
        <f t="shared" si="0"/>
        <v>0</v>
      </c>
      <c r="AE6" s="202">
        <f>S6+W6-AA6+AC6</f>
        <v>0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</row>
    <row r="7" spans="1:132" s="58" customFormat="1" ht="12" thickBot="1">
      <c r="A7" s="52" t="s">
        <v>32</v>
      </c>
      <c r="B7" s="52"/>
      <c r="C7" s="59" t="s">
        <v>33</v>
      </c>
      <c r="D7" s="60" t="s">
        <v>34</v>
      </c>
      <c r="E7" s="61"/>
      <c r="F7" s="61"/>
      <c r="G7" s="62" t="s">
        <v>23</v>
      </c>
      <c r="H7" s="63">
        <f>'[1]BCR'!B10</f>
        <v>3</v>
      </c>
      <c r="I7" s="64">
        <f>'[1]BCR'!D14</f>
        <v>3</v>
      </c>
      <c r="J7" s="65">
        <f>'[1]BCR'!E14+'[1]BCR'!G14</f>
        <v>3</v>
      </c>
      <c r="K7" s="65"/>
      <c r="L7" s="66"/>
      <c r="M7" s="67"/>
      <c r="N7" s="66"/>
      <c r="O7" s="66"/>
      <c r="P7" s="64"/>
      <c r="Q7" s="64"/>
      <c r="R7" s="65"/>
      <c r="S7" s="65"/>
      <c r="T7" s="66"/>
      <c r="U7" s="67"/>
      <c r="V7" s="66"/>
      <c r="W7" s="66"/>
      <c r="X7" s="68">
        <f>K7+S7</f>
        <v>0</v>
      </c>
      <c r="Y7" s="184"/>
      <c r="Z7" s="200"/>
      <c r="AA7" s="200"/>
      <c r="AB7" s="200"/>
      <c r="AC7" s="200"/>
      <c r="AD7" s="202">
        <f t="shared" si="0"/>
        <v>0</v>
      </c>
      <c r="AE7" s="202">
        <f>S7+W7-AA7+AC7</f>
        <v>0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</row>
    <row r="8" spans="1:132" s="58" customFormat="1" ht="12" thickBot="1">
      <c r="A8" s="69" t="s">
        <v>35</v>
      </c>
      <c r="B8" s="69" t="s">
        <v>36</v>
      </c>
      <c r="C8" s="59" t="s">
        <v>37</v>
      </c>
      <c r="D8" s="70" t="s">
        <v>38</v>
      </c>
      <c r="E8" s="71" t="s">
        <v>39</v>
      </c>
      <c r="F8" s="71"/>
      <c r="G8" s="18" t="s">
        <v>23</v>
      </c>
      <c r="H8" s="72">
        <f aca="true" t="shared" si="1" ref="H8:Y8">H9+H10+H11</f>
        <v>7</v>
      </c>
      <c r="I8" s="73">
        <f t="shared" si="1"/>
        <v>7</v>
      </c>
      <c r="J8" s="74">
        <f t="shared" si="1"/>
        <v>7.1</v>
      </c>
      <c r="K8" s="74">
        <f t="shared" si="1"/>
        <v>0.09999999999999964</v>
      </c>
      <c r="L8" s="74">
        <f t="shared" si="1"/>
        <v>3</v>
      </c>
      <c r="M8" s="73">
        <f t="shared" si="1"/>
        <v>3</v>
      </c>
      <c r="N8" s="74">
        <f t="shared" si="1"/>
        <v>2.8</v>
      </c>
      <c r="O8" s="74">
        <f t="shared" si="1"/>
        <v>-0.20000000000000018</v>
      </c>
      <c r="P8" s="74">
        <f t="shared" si="1"/>
        <v>14</v>
      </c>
      <c r="Q8" s="73">
        <f t="shared" si="1"/>
        <v>15</v>
      </c>
      <c r="R8" s="74">
        <f t="shared" si="1"/>
        <v>14.900000000000002</v>
      </c>
      <c r="S8" s="74">
        <f t="shared" si="1"/>
        <v>0.9000000000000021</v>
      </c>
      <c r="T8" s="74">
        <f t="shared" si="1"/>
        <v>3</v>
      </c>
      <c r="U8" s="73">
        <f t="shared" si="1"/>
        <v>3</v>
      </c>
      <c r="V8" s="74">
        <f t="shared" si="1"/>
        <v>3</v>
      </c>
      <c r="W8" s="74">
        <f t="shared" si="1"/>
        <v>0</v>
      </c>
      <c r="X8" s="75">
        <f t="shared" si="1"/>
        <v>1.0000000000000018</v>
      </c>
      <c r="Y8" s="185">
        <f t="shared" si="1"/>
        <v>-0.20000000000000018</v>
      </c>
      <c r="Z8" s="200"/>
      <c r="AA8" s="200"/>
      <c r="AB8" s="200"/>
      <c r="AC8" s="200"/>
      <c r="AD8" s="199"/>
      <c r="AE8" s="199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</row>
    <row r="9" spans="1:132" s="57" customFormat="1" ht="12" thickBot="1">
      <c r="A9" s="76"/>
      <c r="B9" s="76"/>
      <c r="C9" s="25" t="s">
        <v>40</v>
      </c>
      <c r="D9" s="77" t="s">
        <v>40</v>
      </c>
      <c r="E9" s="78"/>
      <c r="F9" s="79"/>
      <c r="G9" s="80" t="s">
        <v>23</v>
      </c>
      <c r="H9" s="81">
        <f>'[1]SIP AUX'!B10</f>
        <v>7</v>
      </c>
      <c r="I9" s="82">
        <f>'[1]SIP AUX'!D18</f>
        <v>7</v>
      </c>
      <c r="J9" s="83">
        <f>'[1]SIP AUX'!E18+'[1]SIP AUX'!G18</f>
        <v>7.1</v>
      </c>
      <c r="K9" s="176">
        <f>J9-H9</f>
        <v>0.09999999999999964</v>
      </c>
      <c r="L9" s="84">
        <f>'[1]SIP Auxerre'!B12</f>
        <v>3</v>
      </c>
      <c r="M9" s="85">
        <f>'[1]SIP Auxerre'!D20</f>
        <v>3</v>
      </c>
      <c r="N9" s="86">
        <f>'[1]SIP Auxerre'!E20</f>
        <v>2.8</v>
      </c>
      <c r="O9" s="171">
        <f>N9-L9</f>
        <v>-0.20000000000000018</v>
      </c>
      <c r="P9" s="87">
        <f>'[1]SIP AUX'!B19</f>
        <v>14</v>
      </c>
      <c r="Q9" s="82">
        <f>'[1]SIP AUX'!D36</f>
        <v>15</v>
      </c>
      <c r="R9" s="83">
        <f>'[1]SIP AUX'!E36+'[1]SIP AUX'!G36</f>
        <v>14.900000000000002</v>
      </c>
      <c r="S9" s="176">
        <f>R9-P9</f>
        <v>0.9000000000000021</v>
      </c>
      <c r="T9" s="84">
        <f>'[1]SIP Auxerre'!B21</f>
        <v>3</v>
      </c>
      <c r="U9" s="85">
        <f>'[1]SIP Auxerre'!D32</f>
        <v>3</v>
      </c>
      <c r="V9" s="86">
        <f>'[1]SIP Auxerre'!E32</f>
        <v>3</v>
      </c>
      <c r="W9" s="86">
        <f>V9-T9</f>
        <v>0</v>
      </c>
      <c r="X9" s="168">
        <f>K9+S9</f>
        <v>1.0000000000000018</v>
      </c>
      <c r="Y9" s="186">
        <f>(W9+O9)</f>
        <v>-0.20000000000000018</v>
      </c>
      <c r="Z9" s="198"/>
      <c r="AA9" s="198"/>
      <c r="AB9" s="198"/>
      <c r="AC9" s="198"/>
      <c r="AD9" s="202">
        <f t="shared" si="0"/>
        <v>-0.10000000000000053</v>
      </c>
      <c r="AE9" s="204">
        <f>S9+W9-AA9+AC9</f>
        <v>0.9000000000000021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</row>
    <row r="10" spans="1:132" s="94" customFormat="1" ht="12" thickBot="1">
      <c r="A10" s="89"/>
      <c r="B10" s="89"/>
      <c r="C10" s="25" t="s">
        <v>41</v>
      </c>
      <c r="D10" s="49" t="s">
        <v>41</v>
      </c>
      <c r="E10" s="31"/>
      <c r="F10" s="31"/>
      <c r="G10" s="32" t="s">
        <v>23</v>
      </c>
      <c r="H10" s="90"/>
      <c r="I10" s="51"/>
      <c r="J10" s="38"/>
      <c r="K10" s="38">
        <f>J10-H10</f>
        <v>0</v>
      </c>
      <c r="L10" s="91"/>
      <c r="M10" s="39"/>
      <c r="N10" s="35"/>
      <c r="O10" s="35">
        <f>N10-L10</f>
        <v>0</v>
      </c>
      <c r="P10" s="92">
        <v>0</v>
      </c>
      <c r="Q10" s="51"/>
      <c r="R10" s="38"/>
      <c r="S10" s="38">
        <f>R10-P10</f>
        <v>0</v>
      </c>
      <c r="T10" s="91"/>
      <c r="U10" s="39"/>
      <c r="V10" s="35"/>
      <c r="W10" s="35">
        <f>V10-T10</f>
        <v>0</v>
      </c>
      <c r="X10" s="36">
        <f>K10+S10</f>
        <v>0</v>
      </c>
      <c r="Y10" s="183">
        <f>(W10+O10)</f>
        <v>0</v>
      </c>
      <c r="Z10" s="201"/>
      <c r="AA10" s="201"/>
      <c r="AB10" s="201"/>
      <c r="AC10" s="201"/>
      <c r="AD10" s="202">
        <f t="shared" si="0"/>
        <v>0</v>
      </c>
      <c r="AE10" s="202">
        <f>S10+W10-AA10+AC10</f>
        <v>0</v>
      </c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</row>
    <row r="11" spans="1:132" s="30" customFormat="1" ht="12" thickBot="1">
      <c r="A11" s="89"/>
      <c r="B11" s="89"/>
      <c r="C11" s="25" t="s">
        <v>42</v>
      </c>
      <c r="D11" s="26" t="s">
        <v>42</v>
      </c>
      <c r="E11" s="27"/>
      <c r="F11" s="27"/>
      <c r="G11" s="28" t="s">
        <v>23</v>
      </c>
      <c r="H11" s="81"/>
      <c r="I11" s="82"/>
      <c r="J11" s="83"/>
      <c r="K11" s="83">
        <f>J11-H11</f>
        <v>0</v>
      </c>
      <c r="L11" s="84"/>
      <c r="M11" s="85"/>
      <c r="N11" s="86"/>
      <c r="O11" s="86">
        <f>N11-L11</f>
        <v>0</v>
      </c>
      <c r="P11" s="87">
        <v>0</v>
      </c>
      <c r="Q11" s="82"/>
      <c r="R11" s="83"/>
      <c r="S11" s="83">
        <f>R11-P11</f>
        <v>0</v>
      </c>
      <c r="T11" s="84"/>
      <c r="U11" s="85"/>
      <c r="V11" s="86"/>
      <c r="W11" s="86">
        <f>V11-T11</f>
        <v>0</v>
      </c>
      <c r="X11" s="88">
        <f>K11+S11</f>
        <v>0</v>
      </c>
      <c r="Y11" s="187">
        <f>(W11+O11)</f>
        <v>0</v>
      </c>
      <c r="Z11" s="198"/>
      <c r="AA11" s="198"/>
      <c r="AB11" s="198"/>
      <c r="AC11" s="198"/>
      <c r="AD11" s="202">
        <f t="shared" si="0"/>
        <v>0</v>
      </c>
      <c r="AE11" s="202">
        <f>S11+W11-AA11+AC11</f>
        <v>0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</row>
    <row r="12" spans="1:132" s="58" customFormat="1" ht="12" thickBot="1">
      <c r="A12" s="69" t="s">
        <v>43</v>
      </c>
      <c r="B12" s="69" t="s">
        <v>44</v>
      </c>
      <c r="C12" s="59" t="s">
        <v>37</v>
      </c>
      <c r="D12" s="70" t="s">
        <v>45</v>
      </c>
      <c r="E12" s="71" t="s">
        <v>39</v>
      </c>
      <c r="F12" s="71"/>
      <c r="G12" s="95" t="s">
        <v>30</v>
      </c>
      <c r="H12" s="72">
        <f aca="true" t="shared" si="2" ref="H12:Y12">H13+H14</f>
        <v>9</v>
      </c>
      <c r="I12" s="73">
        <f t="shared" si="2"/>
        <v>9</v>
      </c>
      <c r="J12" s="74">
        <f t="shared" si="2"/>
        <v>8</v>
      </c>
      <c r="K12" s="74">
        <f t="shared" si="2"/>
        <v>-1</v>
      </c>
      <c r="L12" s="74">
        <f t="shared" si="2"/>
        <v>2</v>
      </c>
      <c r="M12" s="73">
        <f t="shared" si="2"/>
        <v>3</v>
      </c>
      <c r="N12" s="74">
        <f t="shared" si="2"/>
        <v>3</v>
      </c>
      <c r="O12" s="74">
        <f t="shared" si="2"/>
        <v>1</v>
      </c>
      <c r="P12" s="74">
        <f t="shared" si="2"/>
        <v>14</v>
      </c>
      <c r="Q12" s="73">
        <f t="shared" si="2"/>
        <v>10</v>
      </c>
      <c r="R12" s="74">
        <f t="shared" si="2"/>
        <v>10</v>
      </c>
      <c r="S12" s="74">
        <f t="shared" si="2"/>
        <v>-4</v>
      </c>
      <c r="T12" s="74">
        <f t="shared" si="2"/>
        <v>2</v>
      </c>
      <c r="U12" s="73">
        <f t="shared" si="2"/>
        <v>3</v>
      </c>
      <c r="V12" s="74">
        <f t="shared" si="2"/>
        <v>3</v>
      </c>
      <c r="W12" s="74">
        <f t="shared" si="2"/>
        <v>1</v>
      </c>
      <c r="X12" s="75">
        <f t="shared" si="2"/>
        <v>-5</v>
      </c>
      <c r="Y12" s="185">
        <f t="shared" si="2"/>
        <v>2</v>
      </c>
      <c r="Z12" s="200"/>
      <c r="AA12" s="200"/>
      <c r="AB12" s="200"/>
      <c r="AC12" s="200"/>
      <c r="AD12" s="199">
        <f>K12+O12-Z12</f>
        <v>0</v>
      </c>
      <c r="AE12" s="199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</row>
    <row r="13" spans="1:132" s="50" customFormat="1" ht="12" thickBot="1">
      <c r="A13" s="89"/>
      <c r="B13" s="89"/>
      <c r="C13" s="25" t="s">
        <v>40</v>
      </c>
      <c r="D13" s="77" t="s">
        <v>40</v>
      </c>
      <c r="E13" s="79"/>
      <c r="F13" s="96"/>
      <c r="G13" s="97" t="s">
        <v>30</v>
      </c>
      <c r="H13" s="81">
        <f>'[1]SIP SENS FF'!B10</f>
        <v>9</v>
      </c>
      <c r="I13" s="82">
        <f>'[1]SIP SENS FF'!D20</f>
        <v>9</v>
      </c>
      <c r="J13" s="83">
        <f>'[1]SIP SENS FF'!E20+'[1]SIP SENS FF'!G20</f>
        <v>8</v>
      </c>
      <c r="K13" s="171">
        <f>J13-H13</f>
        <v>-1</v>
      </c>
      <c r="L13" s="84">
        <f>'[1]SIP Sens'!B12</f>
        <v>2</v>
      </c>
      <c r="M13" s="85">
        <f>'[1]SIP Sens'!D20</f>
        <v>3</v>
      </c>
      <c r="N13" s="86">
        <f>'[1]SIP Sens'!E20</f>
        <v>3</v>
      </c>
      <c r="O13" s="176">
        <f>N13-L13</f>
        <v>1</v>
      </c>
      <c r="P13" s="87">
        <f>'[1]SIP SENS FF'!B21</f>
        <v>14</v>
      </c>
      <c r="Q13" s="82">
        <f>'[1]SIP SENS FF'!D39</f>
        <v>10</v>
      </c>
      <c r="R13" s="83">
        <f>'[1]SIP SENS FF'!E39+'[1]SIP SENS FF'!G39</f>
        <v>10</v>
      </c>
      <c r="S13" s="179">
        <f>R13-P13</f>
        <v>-4</v>
      </c>
      <c r="T13" s="84">
        <f>'[1]SIP Sens'!B21</f>
        <v>2</v>
      </c>
      <c r="U13" s="85">
        <f>'[1]SIP Sens'!D32</f>
        <v>3</v>
      </c>
      <c r="V13" s="86">
        <f>'[1]SIP Sens'!E32</f>
        <v>3</v>
      </c>
      <c r="W13" s="86">
        <f>V13-T13</f>
        <v>1</v>
      </c>
      <c r="X13" s="161">
        <f>K13+S13</f>
        <v>-5</v>
      </c>
      <c r="Y13" s="188">
        <f>(W13+O13)</f>
        <v>2</v>
      </c>
      <c r="Z13" s="198"/>
      <c r="AA13" s="198">
        <v>-1</v>
      </c>
      <c r="AB13" s="198"/>
      <c r="AC13" s="198"/>
      <c r="AD13" s="202">
        <f t="shared" si="0"/>
        <v>0</v>
      </c>
      <c r="AE13" s="197">
        <f>S13+W13-AA13+AC13</f>
        <v>-2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</row>
    <row r="14" spans="1:132" s="98" customFormat="1" ht="12" thickBot="1">
      <c r="A14" s="89"/>
      <c r="B14" s="89"/>
      <c r="C14" s="25" t="s">
        <v>41</v>
      </c>
      <c r="D14" s="26" t="s">
        <v>41</v>
      </c>
      <c r="E14" s="27"/>
      <c r="F14" s="27"/>
      <c r="G14" s="62" t="s">
        <v>30</v>
      </c>
      <c r="H14" s="90">
        <v>0</v>
      </c>
      <c r="I14" s="51"/>
      <c r="J14" s="38"/>
      <c r="K14" s="38">
        <f>J14-H14</f>
        <v>0</v>
      </c>
      <c r="L14" s="91"/>
      <c r="M14" s="39"/>
      <c r="N14" s="35"/>
      <c r="O14" s="35">
        <f>N14-L14</f>
        <v>0</v>
      </c>
      <c r="P14" s="92"/>
      <c r="Q14" s="51"/>
      <c r="R14" s="38"/>
      <c r="S14" s="38">
        <f>R14-P14</f>
        <v>0</v>
      </c>
      <c r="T14" s="91"/>
      <c r="U14" s="39"/>
      <c r="V14" s="35"/>
      <c r="W14" s="35">
        <f>V14-T14</f>
        <v>0</v>
      </c>
      <c r="X14" s="36">
        <f>K14+S14</f>
        <v>0</v>
      </c>
      <c r="Y14" s="183">
        <f>(W14+O14)</f>
        <v>0</v>
      </c>
      <c r="Z14" s="201"/>
      <c r="AA14" s="201"/>
      <c r="AB14" s="201"/>
      <c r="AC14" s="201"/>
      <c r="AD14" s="202">
        <f t="shared" si="0"/>
        <v>0</v>
      </c>
      <c r="AE14" s="202">
        <f>S14+W14-AA14+AC14</f>
        <v>0</v>
      </c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</row>
    <row r="15" spans="1:132" s="58" customFormat="1" ht="12" thickBot="1">
      <c r="A15" s="69" t="s">
        <v>46</v>
      </c>
      <c r="B15" s="69" t="s">
        <v>47</v>
      </c>
      <c r="C15" s="59" t="s">
        <v>48</v>
      </c>
      <c r="D15" s="70" t="s">
        <v>49</v>
      </c>
      <c r="E15" s="71" t="s">
        <v>50</v>
      </c>
      <c r="F15" s="99"/>
      <c r="G15" s="18" t="s">
        <v>51</v>
      </c>
      <c r="H15" s="72">
        <f aca="true" t="shared" si="3" ref="H15:Y15">H16+H17</f>
        <v>4</v>
      </c>
      <c r="I15" s="73">
        <f t="shared" si="3"/>
        <v>3</v>
      </c>
      <c r="J15" s="74">
        <f t="shared" si="3"/>
        <v>2.8</v>
      </c>
      <c r="K15" s="74">
        <f t="shared" si="3"/>
        <v>-1.2</v>
      </c>
      <c r="L15" s="74">
        <f t="shared" si="3"/>
        <v>1</v>
      </c>
      <c r="M15" s="73">
        <f t="shared" si="3"/>
        <v>1</v>
      </c>
      <c r="N15" s="74">
        <f t="shared" si="3"/>
        <v>1</v>
      </c>
      <c r="O15" s="74">
        <f t="shared" si="3"/>
        <v>0</v>
      </c>
      <c r="P15" s="74">
        <f t="shared" si="3"/>
        <v>5</v>
      </c>
      <c r="Q15" s="73">
        <f t="shared" si="3"/>
        <v>4</v>
      </c>
      <c r="R15" s="74">
        <f t="shared" si="3"/>
        <v>7.5</v>
      </c>
      <c r="S15" s="74">
        <f t="shared" si="3"/>
        <v>2.5</v>
      </c>
      <c r="T15" s="74">
        <f t="shared" si="3"/>
        <v>1</v>
      </c>
      <c r="U15" s="73">
        <f t="shared" si="3"/>
        <v>1</v>
      </c>
      <c r="V15" s="74">
        <f t="shared" si="3"/>
        <v>1</v>
      </c>
      <c r="W15" s="74">
        <f t="shared" si="3"/>
        <v>0</v>
      </c>
      <c r="X15" s="75">
        <f t="shared" si="3"/>
        <v>1.3000000000000003</v>
      </c>
      <c r="Y15" s="185">
        <f t="shared" si="3"/>
        <v>0</v>
      </c>
      <c r="Z15" s="200"/>
      <c r="AA15" s="200"/>
      <c r="AB15" s="200"/>
      <c r="AC15" s="200"/>
      <c r="AD15" s="202"/>
      <c r="AE15" s="199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</row>
    <row r="16" spans="1:132" s="57" customFormat="1" ht="12" thickBot="1">
      <c r="A16" s="89"/>
      <c r="B16" s="89"/>
      <c r="C16" s="25" t="s">
        <v>40</v>
      </c>
      <c r="D16" s="77" t="s">
        <v>40</v>
      </c>
      <c r="E16" s="79"/>
      <c r="F16" s="79"/>
      <c r="G16" s="80" t="s">
        <v>51</v>
      </c>
      <c r="H16" s="81">
        <f>'[1]SIPSIE AVALLON'!B12</f>
        <v>2</v>
      </c>
      <c r="I16" s="82">
        <f>'[1]SIPSIE AVALLON'!D14</f>
        <v>1</v>
      </c>
      <c r="J16" s="83">
        <f>'[1]SIPSIE AVALLON'!E14+'[1]SIPSIE AVALLON'!G14</f>
        <v>1</v>
      </c>
      <c r="K16" s="179">
        <f>J16-H16</f>
        <v>-1</v>
      </c>
      <c r="L16" s="84">
        <f>'[1]SIP Avallon'!B12</f>
        <v>1</v>
      </c>
      <c r="M16" s="85">
        <f>'[1]SIP Avallon'!D20</f>
        <v>1</v>
      </c>
      <c r="N16" s="86">
        <f>'[1]SIP Avallon'!E20</f>
        <v>1</v>
      </c>
      <c r="O16" s="86">
        <f>N16-L16</f>
        <v>0</v>
      </c>
      <c r="P16" s="87">
        <f>'[1]SIPSIE AVALLON'!B20</f>
        <v>4</v>
      </c>
      <c r="Q16" s="82">
        <f>'[1]SIPSIE AVALLON'!D25</f>
        <v>3</v>
      </c>
      <c r="R16" s="83">
        <f>'[1]SIPSIE AVALLON'!E25+'[1]SIPSIE AVALLON'!G25</f>
        <v>3.9</v>
      </c>
      <c r="S16" s="171">
        <f>R16-P16</f>
        <v>-0.10000000000000009</v>
      </c>
      <c r="T16" s="84">
        <f>'[1]SIP Avallon'!B21</f>
        <v>1</v>
      </c>
      <c r="U16" s="85">
        <f>'[1]SIP Avallon'!D32</f>
        <v>1</v>
      </c>
      <c r="V16" s="86">
        <f>'[1]SIP Avallon'!E32</f>
        <v>1</v>
      </c>
      <c r="W16" s="86">
        <f>V16-T16</f>
        <v>0</v>
      </c>
      <c r="X16" s="161">
        <f>K16+S16</f>
        <v>-1.1</v>
      </c>
      <c r="Y16" s="187">
        <f>(W16+O16)</f>
        <v>0</v>
      </c>
      <c r="Z16" s="198"/>
      <c r="AA16" s="198"/>
      <c r="AB16" s="198"/>
      <c r="AC16" s="198"/>
      <c r="AD16" s="197">
        <f t="shared" si="0"/>
        <v>-1</v>
      </c>
      <c r="AE16" s="202">
        <f>S16+W16-AA16+AC16</f>
        <v>-0.10000000000000009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</row>
    <row r="17" spans="1:132" s="57" customFormat="1" ht="12" thickBot="1">
      <c r="A17" s="89"/>
      <c r="B17" s="89"/>
      <c r="C17" s="25" t="s">
        <v>52</v>
      </c>
      <c r="D17" s="26" t="s">
        <v>52</v>
      </c>
      <c r="E17" s="27"/>
      <c r="F17" s="96"/>
      <c r="G17" s="62" t="s">
        <v>51</v>
      </c>
      <c r="H17" s="90">
        <f>'[1]SIPSIE AVALLON'!B15</f>
        <v>2</v>
      </c>
      <c r="I17" s="51">
        <f>'[1]SIPSIE AVALLON'!D17</f>
        <v>2</v>
      </c>
      <c r="J17" s="38">
        <f>'[1]SIPSIE AVALLON'!E17+'[1]SIPSIE AVALLON'!G17</f>
        <v>1.8</v>
      </c>
      <c r="K17" s="180">
        <f>J17-H17</f>
        <v>-0.19999999999999996</v>
      </c>
      <c r="L17" s="91"/>
      <c r="M17" s="39"/>
      <c r="N17" s="35"/>
      <c r="O17" s="35">
        <f>N17-L17</f>
        <v>0</v>
      </c>
      <c r="P17" s="92">
        <f>'[1]SIPSIE AVALLON'!B26</f>
        <v>1</v>
      </c>
      <c r="Q17" s="51">
        <f>'[1]SIPSIE AVALLON'!D30</f>
        <v>1</v>
      </c>
      <c r="R17" s="38">
        <f>'[1]SIPSIE AVALLON'!E30+'[1]SIPSIE AVALLON'!G30</f>
        <v>3.6</v>
      </c>
      <c r="S17" s="178">
        <f>R17-P17</f>
        <v>2.6</v>
      </c>
      <c r="T17" s="91"/>
      <c r="U17" s="39"/>
      <c r="V17" s="35"/>
      <c r="W17" s="35">
        <f>V17-T17</f>
        <v>0</v>
      </c>
      <c r="X17" s="169">
        <f>K17+S17</f>
        <v>2.4000000000000004</v>
      </c>
      <c r="Y17" s="183">
        <f>(W17+O17)</f>
        <v>0</v>
      </c>
      <c r="Z17" s="198"/>
      <c r="AA17" s="198"/>
      <c r="AB17" s="198"/>
      <c r="AC17" s="198"/>
      <c r="AD17" s="202">
        <f t="shared" si="0"/>
        <v>-0.19999999999999996</v>
      </c>
      <c r="AE17" s="204">
        <f>S17+W17-AA17+AC17</f>
        <v>2.6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</row>
    <row r="18" spans="1:132" s="58" customFormat="1" ht="12" thickBot="1">
      <c r="A18" s="69" t="s">
        <v>53</v>
      </c>
      <c r="B18" s="69" t="s">
        <v>54</v>
      </c>
      <c r="C18" s="59" t="s">
        <v>48</v>
      </c>
      <c r="D18" s="70" t="s">
        <v>55</v>
      </c>
      <c r="E18" s="71" t="s">
        <v>39</v>
      </c>
      <c r="F18" s="99"/>
      <c r="G18" s="18" t="s">
        <v>56</v>
      </c>
      <c r="H18" s="72">
        <f aca="true" t="shared" si="4" ref="H18:Y18">H19+H20</f>
        <v>10</v>
      </c>
      <c r="I18" s="73">
        <f t="shared" si="4"/>
        <v>10</v>
      </c>
      <c r="J18" s="74">
        <f t="shared" si="4"/>
        <v>9.8</v>
      </c>
      <c r="K18" s="74">
        <f t="shared" si="4"/>
        <v>-0.20000000000000018</v>
      </c>
      <c r="L18" s="74">
        <f t="shared" si="4"/>
        <v>2</v>
      </c>
      <c r="M18" s="73">
        <f t="shared" si="4"/>
        <v>2</v>
      </c>
      <c r="N18" s="74">
        <f t="shared" si="4"/>
        <v>1.8</v>
      </c>
      <c r="O18" s="74">
        <f t="shared" si="4"/>
        <v>-0.19999999999999996</v>
      </c>
      <c r="P18" s="74">
        <f t="shared" si="4"/>
        <v>8</v>
      </c>
      <c r="Q18" s="73">
        <f t="shared" si="4"/>
        <v>7</v>
      </c>
      <c r="R18" s="74">
        <f t="shared" si="4"/>
        <v>6.5</v>
      </c>
      <c r="S18" s="74">
        <f t="shared" si="4"/>
        <v>-1.5</v>
      </c>
      <c r="T18" s="74">
        <f t="shared" si="4"/>
        <v>0</v>
      </c>
      <c r="U18" s="73">
        <f t="shared" si="4"/>
        <v>0</v>
      </c>
      <c r="V18" s="74">
        <f t="shared" si="4"/>
        <v>0</v>
      </c>
      <c r="W18" s="74">
        <f t="shared" si="4"/>
        <v>0</v>
      </c>
      <c r="X18" s="75">
        <f t="shared" si="4"/>
        <v>-1.7000000000000002</v>
      </c>
      <c r="Y18" s="185">
        <f t="shared" si="4"/>
        <v>-0.19999999999999996</v>
      </c>
      <c r="Z18" s="200"/>
      <c r="AA18" s="200"/>
      <c r="AB18" s="200"/>
      <c r="AC18" s="200"/>
      <c r="AD18" s="199"/>
      <c r="AE18" s="199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</row>
    <row r="19" spans="1:132" s="57" customFormat="1" ht="12" thickBot="1">
      <c r="A19" s="89"/>
      <c r="B19" s="89"/>
      <c r="C19" s="25" t="s">
        <v>40</v>
      </c>
      <c r="D19" s="77" t="s">
        <v>40</v>
      </c>
      <c r="E19" s="79"/>
      <c r="F19" s="79"/>
      <c r="G19" s="80" t="s">
        <v>56</v>
      </c>
      <c r="H19" s="81">
        <f>'[1]SIPSIE JOIGNY'!B16</f>
        <v>5</v>
      </c>
      <c r="I19" s="82">
        <f>'[1]SIPSIE JOIGNY'!D21</f>
        <v>5</v>
      </c>
      <c r="J19" s="83">
        <f>'[1]SIPSIE JOIGNY'!E21+'[1]SIPSIE JOIGNY'!G21</f>
        <v>5</v>
      </c>
      <c r="K19" s="83">
        <f>J19-H19</f>
        <v>0</v>
      </c>
      <c r="L19" s="84">
        <f>'[1]SIP Joigny'!B12</f>
        <v>2</v>
      </c>
      <c r="M19" s="85">
        <f>'[1]SIP Joigny'!D20</f>
        <v>2</v>
      </c>
      <c r="N19" s="86">
        <f>'[1]SIP Joigny'!E20</f>
        <v>1.8</v>
      </c>
      <c r="O19" s="171">
        <f>N19-L19</f>
        <v>-0.19999999999999996</v>
      </c>
      <c r="P19" s="87">
        <f>'[1]SIPSIE JOIGNY'!B30</f>
        <v>7</v>
      </c>
      <c r="Q19" s="82">
        <f>'[1]SIPSIE JOIGNY'!D36</f>
        <v>6</v>
      </c>
      <c r="R19" s="83">
        <f>'[1]SIPSIE JOIGNY'!E36+'[1]SIPSIE JOIGNY'!G36</f>
        <v>5.5</v>
      </c>
      <c r="S19" s="179">
        <f>R19-P19</f>
        <v>-1.5</v>
      </c>
      <c r="T19" s="84">
        <f>'[1]SIP Joigny'!B21</f>
        <v>0</v>
      </c>
      <c r="U19" s="85">
        <f>'[1]SIP Joigny'!D32</f>
        <v>0</v>
      </c>
      <c r="V19" s="86">
        <f>'[1]SIP Joigny'!E32</f>
        <v>0</v>
      </c>
      <c r="W19" s="86">
        <f>V19-T19</f>
        <v>0</v>
      </c>
      <c r="X19" s="164">
        <f>K19+S19</f>
        <v>-1.5</v>
      </c>
      <c r="Y19" s="186">
        <f>(W19+O19)</f>
        <v>-0.19999999999999996</v>
      </c>
      <c r="Z19" s="198"/>
      <c r="AA19" s="198"/>
      <c r="AB19" s="198"/>
      <c r="AC19" s="198"/>
      <c r="AD19" s="202">
        <f t="shared" si="0"/>
        <v>-0.19999999999999996</v>
      </c>
      <c r="AE19" s="197">
        <f>S19+W19-AA19+AC19</f>
        <v>-1.5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</row>
    <row r="20" spans="1:132" s="57" customFormat="1" ht="12" thickBot="1">
      <c r="A20" s="89"/>
      <c r="B20" s="89"/>
      <c r="C20" s="25" t="s">
        <v>52</v>
      </c>
      <c r="D20" s="26" t="s">
        <v>52</v>
      </c>
      <c r="E20" s="27"/>
      <c r="F20" s="27"/>
      <c r="G20" s="62" t="s">
        <v>56</v>
      </c>
      <c r="H20" s="90">
        <f>'[1]SIPSIE JOIGNY'!B22</f>
        <v>5</v>
      </c>
      <c r="I20" s="51">
        <f>'[1]SIPSIE JOIGNY'!D27</f>
        <v>5</v>
      </c>
      <c r="J20" s="38">
        <f>'[1]SIPSIE JOIGNY'!E27+'[1]SIPSIE JOIGNY'!G27</f>
        <v>4.8</v>
      </c>
      <c r="K20" s="180">
        <f>J20-H20</f>
        <v>-0.20000000000000018</v>
      </c>
      <c r="L20" s="91"/>
      <c r="M20" s="39"/>
      <c r="N20" s="35"/>
      <c r="O20" s="35">
        <f>N20-L20</f>
        <v>0</v>
      </c>
      <c r="P20" s="92">
        <f>'[1]SIPSIE JOIGNY'!B39</f>
        <v>1</v>
      </c>
      <c r="Q20" s="51">
        <f>'[1]SIPSIE JOIGNY'!D41</f>
        <v>1</v>
      </c>
      <c r="R20" s="38">
        <f>'[1]SIPSIE JOIGNY'!E41+'[1]SIPSIE JOIGNY'!G41</f>
        <v>1</v>
      </c>
      <c r="S20" s="38">
        <f>R20-P20</f>
        <v>0</v>
      </c>
      <c r="T20" s="91"/>
      <c r="U20" s="39"/>
      <c r="V20" s="35"/>
      <c r="W20" s="35">
        <f>V20-T20</f>
        <v>0</v>
      </c>
      <c r="X20" s="163">
        <f>K20+S20</f>
        <v>-0.20000000000000018</v>
      </c>
      <c r="Y20" s="183">
        <f>(W20+O20)</f>
        <v>0</v>
      </c>
      <c r="Z20" s="198"/>
      <c r="AA20" s="198"/>
      <c r="AB20" s="198"/>
      <c r="AC20" s="198"/>
      <c r="AD20" s="202">
        <f t="shared" si="0"/>
        <v>-0.20000000000000018</v>
      </c>
      <c r="AE20" s="202">
        <f>S20+W20-AA20+AC20</f>
        <v>0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</row>
    <row r="21" spans="1:132" s="58" customFormat="1" ht="12" thickBot="1">
      <c r="A21" s="69" t="s">
        <v>57</v>
      </c>
      <c r="B21" s="69" t="s">
        <v>58</v>
      </c>
      <c r="C21" s="59" t="s">
        <v>48</v>
      </c>
      <c r="D21" s="70" t="s">
        <v>59</v>
      </c>
      <c r="E21" s="71" t="s">
        <v>39</v>
      </c>
      <c r="F21" s="71"/>
      <c r="G21" s="18" t="s">
        <v>60</v>
      </c>
      <c r="H21" s="72">
        <f>H22+H23</f>
        <v>6</v>
      </c>
      <c r="I21" s="73"/>
      <c r="J21" s="74">
        <f>J22+J23</f>
        <v>4.6</v>
      </c>
      <c r="K21" s="74">
        <f>K22+K23</f>
        <v>-1.4</v>
      </c>
      <c r="L21" s="74">
        <f>L22+L23</f>
        <v>1</v>
      </c>
      <c r="M21" s="73"/>
      <c r="N21" s="74">
        <f>N22+N23</f>
        <v>0.8</v>
      </c>
      <c r="O21" s="74">
        <f>O22+O23</f>
        <v>-0.19999999999999996</v>
      </c>
      <c r="P21" s="74">
        <f>P22+P23</f>
        <v>5</v>
      </c>
      <c r="Q21" s="73"/>
      <c r="R21" s="74">
        <f>R22+R23</f>
        <v>6.1</v>
      </c>
      <c r="S21" s="74">
        <f>S22+S23</f>
        <v>1.0999999999999996</v>
      </c>
      <c r="T21" s="74">
        <f>T22+T23</f>
        <v>0</v>
      </c>
      <c r="U21" s="73"/>
      <c r="V21" s="74">
        <f>V22+V23</f>
        <v>0</v>
      </c>
      <c r="W21" s="74">
        <f>W22+W23</f>
        <v>0</v>
      </c>
      <c r="X21" s="75">
        <f>X22+X23</f>
        <v>-0.30000000000000027</v>
      </c>
      <c r="Y21" s="185">
        <f>Y22+Y23</f>
        <v>-0.19999999999999996</v>
      </c>
      <c r="Z21" s="200"/>
      <c r="AA21" s="200"/>
      <c r="AB21" s="200"/>
      <c r="AC21" s="200"/>
      <c r="AD21" s="202"/>
      <c r="AE21" s="199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</row>
    <row r="22" spans="1:132" s="57" customFormat="1" ht="12" thickBot="1">
      <c r="A22" s="89"/>
      <c r="B22" s="89"/>
      <c r="C22" s="25" t="s">
        <v>40</v>
      </c>
      <c r="D22" s="77" t="s">
        <v>40</v>
      </c>
      <c r="E22" s="79"/>
      <c r="F22" s="79"/>
      <c r="G22" s="80" t="s">
        <v>60</v>
      </c>
      <c r="H22" s="81">
        <f>'[1]SIPSIE TONNERRE'!B12</f>
        <v>3</v>
      </c>
      <c r="I22" s="82">
        <f>'[1]SIPSIE TONNERRE'!D15</f>
        <v>2</v>
      </c>
      <c r="J22" s="83">
        <f>'[1]SIPSIE TONNERRE'!E15+'[1]SIPSIE TONNERRE'!G15</f>
        <v>2</v>
      </c>
      <c r="K22" s="179">
        <f>J22-H22</f>
        <v>-1</v>
      </c>
      <c r="L22" s="84">
        <f>'[1]SIP Tonnerre '!B12</f>
        <v>1</v>
      </c>
      <c r="M22" s="85">
        <f>'[1]SIP Tonnerre '!D20</f>
        <v>1</v>
      </c>
      <c r="N22" s="86">
        <f>'[1]SIP Tonnerre '!E20</f>
        <v>0.8</v>
      </c>
      <c r="O22" s="171">
        <f>N22-L22</f>
        <v>-0.19999999999999996</v>
      </c>
      <c r="P22" s="87">
        <f>'[1]SIPSIE TONNERRE'!B24</f>
        <v>3</v>
      </c>
      <c r="Q22" s="82">
        <f>'[1]SIPSIE TONNERRE'!D28</f>
        <v>4</v>
      </c>
      <c r="R22" s="83">
        <f>'[1]SIPSIE TONNERRE'!E28+'[1]SIPSIE TONNERRE'!G28</f>
        <v>3.8</v>
      </c>
      <c r="S22" s="176">
        <f>R22-P22</f>
        <v>0.7999999999999998</v>
      </c>
      <c r="T22" s="84">
        <f>'[1]SIP Tonnerre '!B21</f>
        <v>0</v>
      </c>
      <c r="U22" s="85"/>
      <c r="V22" s="86">
        <f>'[1]SIP Tonnerre '!E32</f>
        <v>0</v>
      </c>
      <c r="W22" s="86">
        <f>V22-T22</f>
        <v>0</v>
      </c>
      <c r="X22" s="164">
        <f>K22+S22</f>
        <v>-0.20000000000000018</v>
      </c>
      <c r="Y22" s="186">
        <f>(W22+O22)</f>
        <v>-0.19999999999999996</v>
      </c>
      <c r="Z22" s="198"/>
      <c r="AA22" s="198"/>
      <c r="AB22" s="198"/>
      <c r="AC22" s="198"/>
      <c r="AD22" s="197">
        <f t="shared" si="0"/>
        <v>-1.2</v>
      </c>
      <c r="AE22" s="204">
        <f>S22+W22-AA22+AC22</f>
        <v>0.7999999999999998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</row>
    <row r="23" spans="1:132" s="57" customFormat="1" ht="12" thickBot="1">
      <c r="A23" s="89"/>
      <c r="B23" s="89"/>
      <c r="C23" s="25" t="s">
        <v>52</v>
      </c>
      <c r="D23" s="26" t="s">
        <v>52</v>
      </c>
      <c r="E23" s="27"/>
      <c r="F23" s="37"/>
      <c r="G23" s="62" t="s">
        <v>60</v>
      </c>
      <c r="H23" s="90">
        <f>'[1]SIPSIE TONNERRE'!B17</f>
        <v>3</v>
      </c>
      <c r="I23" s="51">
        <f>'[1]SIPSIE TONNERRE'!D21</f>
        <v>3</v>
      </c>
      <c r="J23" s="38">
        <f>'[1]SIPSIE TONNERRE'!E21+'[1]SIPSIE TONNERRE'!G21</f>
        <v>2.6</v>
      </c>
      <c r="K23" s="180">
        <f>J23-H23</f>
        <v>-0.3999999999999999</v>
      </c>
      <c r="L23" s="91"/>
      <c r="M23" s="39"/>
      <c r="N23" s="35"/>
      <c r="O23" s="35">
        <f>N23-L23</f>
        <v>0</v>
      </c>
      <c r="P23" s="92">
        <f>'[1]SIPSIE TONNERRE'!B30</f>
        <v>2</v>
      </c>
      <c r="Q23" s="51">
        <f>'[1]SIPSIE TONNERRE'!D35</f>
        <v>2</v>
      </c>
      <c r="R23" s="38">
        <f>'[1]SIPSIE TONNERRE'!E35+'[1]SIPSIE TONNERRE'!G35</f>
        <v>2.3</v>
      </c>
      <c r="S23" s="178">
        <f>R23-P23</f>
        <v>0.2999999999999998</v>
      </c>
      <c r="T23" s="91"/>
      <c r="U23" s="39"/>
      <c r="V23" s="35"/>
      <c r="W23" s="35">
        <f>V23-T23</f>
        <v>0</v>
      </c>
      <c r="X23" s="163">
        <f>K23+S23</f>
        <v>-0.10000000000000009</v>
      </c>
      <c r="Y23" s="183">
        <f>(W23+O23)</f>
        <v>0</v>
      </c>
      <c r="Z23" s="198"/>
      <c r="AA23" s="198"/>
      <c r="AB23" s="198"/>
      <c r="AC23" s="198"/>
      <c r="AD23" s="202">
        <f>K23+O23-Z23+AB23</f>
        <v>-0.3999999999999999</v>
      </c>
      <c r="AE23" s="202">
        <f>S23+W23-AA23+AC23</f>
        <v>0.2999999999999998</v>
      </c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</row>
    <row r="24" spans="1:132" s="57" customFormat="1" ht="12" thickBot="1">
      <c r="A24" s="14" t="s">
        <v>61</v>
      </c>
      <c r="B24" s="89"/>
      <c r="C24" s="59" t="s">
        <v>62</v>
      </c>
      <c r="D24" s="100" t="s">
        <v>62</v>
      </c>
      <c r="E24" s="99"/>
      <c r="F24" s="101"/>
      <c r="G24" s="18"/>
      <c r="H24" s="72">
        <f>H25+H26</f>
        <v>5</v>
      </c>
      <c r="I24" s="73"/>
      <c r="J24" s="74">
        <f>J25+J26</f>
        <v>4.8</v>
      </c>
      <c r="K24" s="74">
        <f>K25+K26</f>
        <v>-0.20000000000000018</v>
      </c>
      <c r="L24" s="74">
        <f>L25+L26</f>
        <v>0</v>
      </c>
      <c r="M24" s="73"/>
      <c r="N24" s="74">
        <f>N25+N26</f>
        <v>0</v>
      </c>
      <c r="O24" s="74">
        <f>O25+O26</f>
        <v>0</v>
      </c>
      <c r="P24" s="74">
        <f>P25+P26</f>
        <v>0</v>
      </c>
      <c r="Q24" s="73"/>
      <c r="R24" s="74">
        <f>R25+R26</f>
        <v>0</v>
      </c>
      <c r="S24" s="74">
        <f>S25+S26</f>
        <v>0</v>
      </c>
      <c r="T24" s="74">
        <f>T25+T26</f>
        <v>0</v>
      </c>
      <c r="U24" s="73"/>
      <c r="V24" s="74">
        <f>V25+V26</f>
        <v>0</v>
      </c>
      <c r="W24" s="74">
        <f>W25+W26</f>
        <v>0</v>
      </c>
      <c r="X24" s="75">
        <f>X25+X26</f>
        <v>-0.20000000000000018</v>
      </c>
      <c r="Y24" s="185">
        <f>Y25+Y26</f>
        <v>0</v>
      </c>
      <c r="Z24" s="198"/>
      <c r="AA24" s="198"/>
      <c r="AB24" s="198"/>
      <c r="AC24" s="198"/>
      <c r="AD24" s="199"/>
      <c r="AE24" s="199">
        <f>S24+W24-AA24</f>
        <v>0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</row>
    <row r="25" spans="1:132" s="57" customFormat="1" ht="12" thickBot="1">
      <c r="A25" s="89"/>
      <c r="B25" s="89"/>
      <c r="C25" s="25" t="s">
        <v>63</v>
      </c>
      <c r="D25" s="102" t="s">
        <v>64</v>
      </c>
      <c r="E25" s="103"/>
      <c r="F25" s="104"/>
      <c r="G25" s="105"/>
      <c r="H25" s="106">
        <f>'[1]PCE AUXERRE'!B16</f>
        <v>4</v>
      </c>
      <c r="I25" s="107">
        <f>'[1]PCE AUXERRE'!D22</f>
        <v>4</v>
      </c>
      <c r="J25" s="40">
        <f>'[1]PCE AUXERRE'!E22+'[1]PCE AUXERRE'!G22</f>
        <v>3.8</v>
      </c>
      <c r="K25" s="181">
        <f>J25-H25</f>
        <v>-0.20000000000000018</v>
      </c>
      <c r="L25" s="108"/>
      <c r="M25" s="42"/>
      <c r="N25" s="41"/>
      <c r="O25" s="41">
        <f aca="true" t="shared" si="5" ref="O25:O51">N25-L25</f>
        <v>0</v>
      </c>
      <c r="P25" s="109">
        <v>0</v>
      </c>
      <c r="Q25" s="107"/>
      <c r="R25" s="40"/>
      <c r="S25" s="40">
        <f>R25-P25</f>
        <v>0</v>
      </c>
      <c r="T25" s="108"/>
      <c r="U25" s="42"/>
      <c r="V25" s="41"/>
      <c r="W25" s="41">
        <f aca="true" t="shared" si="6" ref="W25:W51">V25-T25</f>
        <v>0</v>
      </c>
      <c r="X25" s="165">
        <f>K25+S25</f>
        <v>-0.20000000000000018</v>
      </c>
      <c r="Y25" s="189">
        <f aca="true" t="shared" si="7" ref="Y25:Y51">(W25+O25)</f>
        <v>0</v>
      </c>
      <c r="Z25" s="198"/>
      <c r="AA25" s="198"/>
      <c r="AB25" s="198"/>
      <c r="AC25" s="198"/>
      <c r="AD25" s="202">
        <f>K25+O25-Z25+AB25</f>
        <v>-0.20000000000000018</v>
      </c>
      <c r="AE25" s="202">
        <f aca="true" t="shared" si="8" ref="AE25:AE51">S25+W25-AA25+AC25</f>
        <v>0</v>
      </c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</row>
    <row r="26" spans="1:132" s="57" customFormat="1" ht="12" thickBot="1">
      <c r="A26" s="89"/>
      <c r="B26" s="89"/>
      <c r="C26" s="25" t="s">
        <v>63</v>
      </c>
      <c r="D26" s="110" t="s">
        <v>65</v>
      </c>
      <c r="E26" s="111"/>
      <c r="F26" s="112"/>
      <c r="G26" s="113"/>
      <c r="H26" s="114">
        <f>'[1]PCE SENS'!B14</f>
        <v>1</v>
      </c>
      <c r="I26" s="44">
        <f>'[1]PCE SENS'!D17</f>
        <v>1</v>
      </c>
      <c r="J26" s="45">
        <f>'[1]PCE SENS'!E17+'[1]PCE SENS'!G17</f>
        <v>1</v>
      </c>
      <c r="K26" s="45">
        <f>J26-H26</f>
        <v>0</v>
      </c>
      <c r="L26" s="115"/>
      <c r="M26" s="47"/>
      <c r="N26" s="46"/>
      <c r="O26" s="46">
        <f t="shared" si="5"/>
        <v>0</v>
      </c>
      <c r="P26" s="116">
        <v>0</v>
      </c>
      <c r="Q26" s="44"/>
      <c r="R26" s="45"/>
      <c r="S26" s="45">
        <f>R26-P26</f>
        <v>0</v>
      </c>
      <c r="T26" s="115"/>
      <c r="U26" s="47"/>
      <c r="V26" s="46"/>
      <c r="W26" s="46">
        <f t="shared" si="6"/>
        <v>0</v>
      </c>
      <c r="X26" s="48">
        <f>K26+S26</f>
        <v>0</v>
      </c>
      <c r="Y26" s="190">
        <f t="shared" si="7"/>
        <v>0</v>
      </c>
      <c r="Z26" s="198"/>
      <c r="AA26" s="198"/>
      <c r="AB26" s="198"/>
      <c r="AC26" s="198"/>
      <c r="AD26" s="199">
        <f>K26+O26-Z26</f>
        <v>0</v>
      </c>
      <c r="AE26" s="202">
        <f t="shared" si="8"/>
        <v>0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</row>
    <row r="27" spans="1:132" s="57" customFormat="1" ht="12" thickBot="1">
      <c r="A27" s="14" t="s">
        <v>66</v>
      </c>
      <c r="B27" s="14" t="s">
        <v>67</v>
      </c>
      <c r="C27" s="59" t="s">
        <v>68</v>
      </c>
      <c r="D27" s="110" t="s">
        <v>69</v>
      </c>
      <c r="E27" s="111" t="s">
        <v>70</v>
      </c>
      <c r="F27" s="111">
        <v>1015</v>
      </c>
      <c r="G27" s="113" t="s">
        <v>23</v>
      </c>
      <c r="H27" s="114">
        <f>'[1]SIE AUXERRE'!B13</f>
        <v>11</v>
      </c>
      <c r="I27" s="44">
        <f>'[1]SIE AUXERRE'!D25</f>
        <v>11</v>
      </c>
      <c r="J27" s="45">
        <f>'[1]SIE AUXERRE'!E25+'[1]SIE AUXERRE'!G25</f>
        <v>10.400000000000002</v>
      </c>
      <c r="K27" s="172">
        <f>J27-H27</f>
        <v>-0.5999999999999979</v>
      </c>
      <c r="L27" s="115"/>
      <c r="M27" s="47"/>
      <c r="N27" s="46"/>
      <c r="O27" s="46">
        <f t="shared" si="5"/>
        <v>0</v>
      </c>
      <c r="P27" s="116">
        <f>'[1]SIE AUXERRE'!B26</f>
        <v>8</v>
      </c>
      <c r="Q27" s="44">
        <f>'[1]SIE AUXERRE'!D38</f>
        <v>6</v>
      </c>
      <c r="R27" s="45">
        <f>'[1]SIE AUXERRE'!E38+'[1]SIE AUXERRE'!G38</f>
        <v>6.6</v>
      </c>
      <c r="S27" s="173">
        <f>R27-P27</f>
        <v>-1.4000000000000004</v>
      </c>
      <c r="T27" s="115"/>
      <c r="U27" s="47"/>
      <c r="V27" s="46"/>
      <c r="W27" s="46">
        <f t="shared" si="6"/>
        <v>0</v>
      </c>
      <c r="X27" s="162">
        <f>K27+S27</f>
        <v>-1.9999999999999982</v>
      </c>
      <c r="Y27" s="190">
        <f t="shared" si="7"/>
        <v>0</v>
      </c>
      <c r="Z27" s="198"/>
      <c r="AA27" s="198">
        <v>-1</v>
      </c>
      <c r="AB27" s="198"/>
      <c r="AC27" s="198"/>
      <c r="AD27" s="203">
        <f aca="true" t="shared" si="9" ref="AD27:AD63">K27+O27-Z27+AB27</f>
        <v>-0.5999999999999979</v>
      </c>
      <c r="AE27" s="202">
        <f t="shared" si="8"/>
        <v>-0.40000000000000036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</row>
    <row r="28" spans="1:132" s="57" customFormat="1" ht="12" thickBot="1">
      <c r="A28" s="14" t="s">
        <v>71</v>
      </c>
      <c r="B28" s="14" t="s">
        <v>72</v>
      </c>
      <c r="C28" s="59" t="s">
        <v>68</v>
      </c>
      <c r="D28" s="110" t="s">
        <v>73</v>
      </c>
      <c r="E28" s="111" t="s">
        <v>39</v>
      </c>
      <c r="F28" s="111"/>
      <c r="G28" s="113" t="s">
        <v>30</v>
      </c>
      <c r="H28" s="114">
        <f>'[1]SIE SENS'!B12</f>
        <v>12</v>
      </c>
      <c r="I28" s="44">
        <f>'[1]SIE SENS'!D26</f>
        <v>11</v>
      </c>
      <c r="J28" s="45">
        <f>'[1]SIE SENS'!E26+'[1]SIE SENS'!G26</f>
        <v>11.9</v>
      </c>
      <c r="K28" s="172">
        <f>J28-H28</f>
        <v>-0.09999999999999964</v>
      </c>
      <c r="L28" s="115"/>
      <c r="M28" s="47"/>
      <c r="N28" s="46"/>
      <c r="O28" s="46">
        <f t="shared" si="5"/>
        <v>0</v>
      </c>
      <c r="P28" s="116">
        <f>'[1]SIE SENS'!B27</f>
        <v>5</v>
      </c>
      <c r="Q28" s="44">
        <f>'[1]SIE SENS'!D36</f>
        <v>4</v>
      </c>
      <c r="R28" s="45">
        <f>'[1]SIE SENS'!E36+'[1]SIE SENS'!G36</f>
        <v>4</v>
      </c>
      <c r="S28" s="173">
        <f>R28-P28</f>
        <v>-1</v>
      </c>
      <c r="T28" s="115"/>
      <c r="U28" s="47"/>
      <c r="V28" s="46"/>
      <c r="W28" s="46">
        <f t="shared" si="6"/>
        <v>0</v>
      </c>
      <c r="X28" s="162">
        <f>K28+S28</f>
        <v>-1.0999999999999996</v>
      </c>
      <c r="Y28" s="190">
        <f t="shared" si="7"/>
        <v>0</v>
      </c>
      <c r="Z28" s="198"/>
      <c r="AA28" s="198"/>
      <c r="AB28" s="198"/>
      <c r="AC28" s="198"/>
      <c r="AD28" s="202">
        <f t="shared" si="9"/>
        <v>-0.09999999999999964</v>
      </c>
      <c r="AE28" s="197">
        <f t="shared" si="8"/>
        <v>-1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</row>
    <row r="29" spans="1:132" s="57" customFormat="1" ht="12" thickBot="1">
      <c r="A29" s="14" t="s">
        <v>74</v>
      </c>
      <c r="B29" s="14" t="s">
        <v>75</v>
      </c>
      <c r="C29" s="59" t="s">
        <v>76</v>
      </c>
      <c r="D29" s="110" t="s">
        <v>77</v>
      </c>
      <c r="E29" s="111" t="s">
        <v>39</v>
      </c>
      <c r="F29" s="111"/>
      <c r="G29" s="113" t="s">
        <v>23</v>
      </c>
      <c r="H29" s="114">
        <v>0</v>
      </c>
      <c r="I29" s="44"/>
      <c r="J29" s="45"/>
      <c r="K29" s="45"/>
      <c r="L29" s="115">
        <f>'[1]Auxerre EH'!B12</f>
        <v>7</v>
      </c>
      <c r="M29" s="47">
        <f>'[1]Auxerre EH'!D21</f>
        <v>7</v>
      </c>
      <c r="N29" s="46">
        <f>'[1]Auxerre EH'!E21</f>
        <v>6.3999999999999995</v>
      </c>
      <c r="O29" s="172">
        <f t="shared" si="5"/>
        <v>-0.6000000000000005</v>
      </c>
      <c r="P29" s="116">
        <v>0</v>
      </c>
      <c r="Q29" s="44"/>
      <c r="R29" s="45"/>
      <c r="S29" s="45"/>
      <c r="T29" s="115">
        <f>'[1]Auxerre EH'!B22</f>
        <v>4</v>
      </c>
      <c r="U29" s="47">
        <f>'[1]Auxerre EH'!D33</f>
        <v>4</v>
      </c>
      <c r="V29" s="46">
        <f>'[1]Auxerre EH'!E33</f>
        <v>3</v>
      </c>
      <c r="W29" s="173">
        <f t="shared" si="6"/>
        <v>-1</v>
      </c>
      <c r="X29" s="48"/>
      <c r="Y29" s="191">
        <f t="shared" si="7"/>
        <v>-1.6000000000000005</v>
      </c>
      <c r="Z29" s="198"/>
      <c r="AA29" s="198"/>
      <c r="AB29" s="198">
        <v>1</v>
      </c>
      <c r="AC29" s="198"/>
      <c r="AD29" s="202">
        <f t="shared" si="9"/>
        <v>0.39999999999999947</v>
      </c>
      <c r="AE29" s="197">
        <f t="shared" si="8"/>
        <v>-1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</row>
    <row r="30" spans="1:132" s="57" customFormat="1" ht="12" thickBot="1">
      <c r="A30" s="14" t="s">
        <v>78</v>
      </c>
      <c r="B30" s="14" t="s">
        <v>79</v>
      </c>
      <c r="C30" s="59" t="s">
        <v>80</v>
      </c>
      <c r="D30" s="110" t="s">
        <v>81</v>
      </c>
      <c r="E30" s="111" t="s">
        <v>82</v>
      </c>
      <c r="F30" s="111"/>
      <c r="G30" s="113" t="s">
        <v>56</v>
      </c>
      <c r="H30" s="114">
        <v>0</v>
      </c>
      <c r="I30" s="44"/>
      <c r="J30" s="45"/>
      <c r="K30" s="45"/>
      <c r="L30" s="115">
        <f>'[1]Aillant'!B12</f>
        <v>2</v>
      </c>
      <c r="M30" s="47">
        <f>'[1]Aillant'!D20</f>
        <v>2</v>
      </c>
      <c r="N30" s="46">
        <f>'[1]Aillant'!E20</f>
        <v>2</v>
      </c>
      <c r="O30" s="46">
        <f t="shared" si="5"/>
        <v>0</v>
      </c>
      <c r="P30" s="116">
        <v>0</v>
      </c>
      <c r="Q30" s="44"/>
      <c r="R30" s="45"/>
      <c r="S30" s="45"/>
      <c r="T30" s="115">
        <f>'[1]Aillant'!B21</f>
        <v>1</v>
      </c>
      <c r="U30" s="47">
        <f>'[1]Aillant'!D32</f>
        <v>0</v>
      </c>
      <c r="V30" s="46">
        <f>'[1]Aillant'!E32</f>
        <v>0</v>
      </c>
      <c r="W30" s="173">
        <f t="shared" si="6"/>
        <v>-1</v>
      </c>
      <c r="X30" s="48"/>
      <c r="Y30" s="191">
        <f t="shared" si="7"/>
        <v>-1</v>
      </c>
      <c r="Z30" s="198"/>
      <c r="AA30" s="198">
        <v>-1</v>
      </c>
      <c r="AB30" s="198">
        <v>-1</v>
      </c>
      <c r="AC30" s="198"/>
      <c r="AD30" s="197">
        <f t="shared" si="9"/>
        <v>-1</v>
      </c>
      <c r="AE30" s="202">
        <f t="shared" si="8"/>
        <v>0</v>
      </c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</row>
    <row r="31" spans="1:132" s="58" customFormat="1" ht="12" thickBot="1">
      <c r="A31" s="14" t="s">
        <v>83</v>
      </c>
      <c r="B31" s="14" t="s">
        <v>84</v>
      </c>
      <c r="C31" s="59" t="s">
        <v>80</v>
      </c>
      <c r="D31" s="110" t="s">
        <v>85</v>
      </c>
      <c r="E31" s="111" t="s">
        <v>82</v>
      </c>
      <c r="F31" s="112"/>
      <c r="G31" s="113" t="s">
        <v>60</v>
      </c>
      <c r="H31" s="117">
        <v>0</v>
      </c>
      <c r="I31" s="118"/>
      <c r="J31" s="119"/>
      <c r="K31" s="119"/>
      <c r="L31" s="115">
        <f>'[1]Ancy'!B12</f>
        <v>1</v>
      </c>
      <c r="M31" s="47">
        <f>'[1]Ancy'!D20</f>
        <v>0</v>
      </c>
      <c r="N31" s="46">
        <f>'[1]Ancy'!E20</f>
        <v>0.8</v>
      </c>
      <c r="O31" s="172">
        <f t="shared" si="5"/>
        <v>-0.19999999999999996</v>
      </c>
      <c r="P31" s="120">
        <v>0</v>
      </c>
      <c r="Q31" s="118"/>
      <c r="R31" s="119"/>
      <c r="S31" s="119"/>
      <c r="T31" s="115">
        <f>'[1]Ancy'!B21</f>
        <v>2</v>
      </c>
      <c r="U31" s="47">
        <f>'[1]Ancy'!D32</f>
        <v>1</v>
      </c>
      <c r="V31" s="46">
        <f>'[1]Ancy'!E32</f>
        <v>1</v>
      </c>
      <c r="W31" s="173">
        <f t="shared" si="6"/>
        <v>-1</v>
      </c>
      <c r="X31" s="121"/>
      <c r="Y31" s="191">
        <f t="shared" si="7"/>
        <v>-1.2</v>
      </c>
      <c r="Z31" s="200"/>
      <c r="AA31" s="198">
        <v>-1</v>
      </c>
      <c r="AB31" s="198"/>
      <c r="AC31" s="198"/>
      <c r="AD31" s="202">
        <f t="shared" si="9"/>
        <v>-0.19999999999999996</v>
      </c>
      <c r="AE31" s="202">
        <f t="shared" si="8"/>
        <v>0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</row>
    <row r="32" spans="1:132" s="57" customFormat="1" ht="12" thickBot="1">
      <c r="A32" s="14" t="s">
        <v>86</v>
      </c>
      <c r="B32" s="14" t="s">
        <v>87</v>
      </c>
      <c r="C32" s="59" t="s">
        <v>80</v>
      </c>
      <c r="D32" s="110" t="s">
        <v>88</v>
      </c>
      <c r="E32" s="111" t="s">
        <v>39</v>
      </c>
      <c r="F32" s="111"/>
      <c r="G32" s="113" t="s">
        <v>23</v>
      </c>
      <c r="H32" s="114">
        <v>0</v>
      </c>
      <c r="I32" s="44"/>
      <c r="J32" s="45"/>
      <c r="K32" s="45"/>
      <c r="L32" s="115">
        <f>'[1]Auxerre'!B12</f>
        <v>5</v>
      </c>
      <c r="M32" s="47">
        <f>'[1]Auxerre'!D24</f>
        <v>5</v>
      </c>
      <c r="N32" s="46">
        <f>'[1]Auxerre'!E24</f>
        <v>3.6</v>
      </c>
      <c r="O32" s="173">
        <f t="shared" si="5"/>
        <v>-1.4</v>
      </c>
      <c r="P32" s="116">
        <v>0</v>
      </c>
      <c r="Q32" s="44"/>
      <c r="R32" s="45"/>
      <c r="S32" s="45"/>
      <c r="T32" s="115">
        <f>'[1]Auxerre'!B25</f>
        <v>5</v>
      </c>
      <c r="U32" s="47">
        <f>'[1]Auxerre'!D36</f>
        <v>6</v>
      </c>
      <c r="V32" s="46">
        <f>'[1]Auxerre'!E36</f>
        <v>5.8</v>
      </c>
      <c r="W32" s="177">
        <f t="shared" si="6"/>
        <v>0.7999999999999998</v>
      </c>
      <c r="X32" s="48"/>
      <c r="Y32" s="191">
        <f t="shared" si="7"/>
        <v>-0.6000000000000001</v>
      </c>
      <c r="Z32" s="198"/>
      <c r="AA32" s="198"/>
      <c r="AB32" s="198"/>
      <c r="AC32" s="198">
        <v>-1</v>
      </c>
      <c r="AD32" s="197">
        <f t="shared" si="9"/>
        <v>-1.4</v>
      </c>
      <c r="AE32" s="202">
        <f t="shared" si="8"/>
        <v>-0.20000000000000018</v>
      </c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</row>
    <row r="33" spans="1:132" s="57" customFormat="1" ht="12" thickBot="1">
      <c r="A33" s="14" t="s">
        <v>89</v>
      </c>
      <c r="B33" s="14" t="s">
        <v>90</v>
      </c>
      <c r="C33" s="59" t="s">
        <v>80</v>
      </c>
      <c r="D33" s="110" t="s">
        <v>91</v>
      </c>
      <c r="E33" s="111" t="s">
        <v>50</v>
      </c>
      <c r="F33" s="111"/>
      <c r="G33" s="113" t="s">
        <v>23</v>
      </c>
      <c r="H33" s="114">
        <v>0</v>
      </c>
      <c r="I33" s="44"/>
      <c r="J33" s="45"/>
      <c r="K33" s="45"/>
      <c r="L33" s="115">
        <f>'[1]St Fargeau'!B13</f>
        <v>4</v>
      </c>
      <c r="M33" s="47">
        <f>'[1]St Fargeau'!D21</f>
        <v>4</v>
      </c>
      <c r="N33" s="46">
        <f>'[1]St Fargeau'!E21</f>
        <v>3.8</v>
      </c>
      <c r="O33" s="172">
        <f t="shared" si="5"/>
        <v>-0.20000000000000018</v>
      </c>
      <c r="P33" s="116">
        <v>0</v>
      </c>
      <c r="Q33" s="44"/>
      <c r="R33" s="45"/>
      <c r="S33" s="45"/>
      <c r="T33" s="115">
        <f>'[1]St Fargeau'!B22</f>
        <v>5</v>
      </c>
      <c r="U33" s="47">
        <f>'[1]St Fargeau'!D33</f>
        <v>5</v>
      </c>
      <c r="V33" s="46">
        <f>'[1]St Fargeau'!E33</f>
        <v>4.8</v>
      </c>
      <c r="W33" s="172">
        <f t="shared" si="6"/>
        <v>-0.20000000000000018</v>
      </c>
      <c r="X33" s="48"/>
      <c r="Y33" s="192">
        <f t="shared" si="7"/>
        <v>-0.40000000000000036</v>
      </c>
      <c r="Z33" s="198"/>
      <c r="AA33" s="198"/>
      <c r="AB33" s="198"/>
      <c r="AC33" s="198"/>
      <c r="AD33" s="202">
        <f t="shared" si="9"/>
        <v>-0.20000000000000018</v>
      </c>
      <c r="AE33" s="202">
        <f t="shared" si="8"/>
        <v>-0.20000000000000018</v>
      </c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</row>
    <row r="34" spans="1:132" s="57" customFormat="1" ht="12" thickBot="1">
      <c r="A34" s="14" t="s">
        <v>92</v>
      </c>
      <c r="B34" s="14" t="s">
        <v>93</v>
      </c>
      <c r="C34" s="59" t="s">
        <v>80</v>
      </c>
      <c r="D34" s="110" t="s">
        <v>94</v>
      </c>
      <c r="E34" s="111" t="s">
        <v>50</v>
      </c>
      <c r="F34" s="111"/>
      <c r="G34" s="113" t="s">
        <v>60</v>
      </c>
      <c r="H34" s="114">
        <v>0</v>
      </c>
      <c r="I34" s="44"/>
      <c r="J34" s="45"/>
      <c r="K34" s="45"/>
      <c r="L34" s="115">
        <f>'[1]Chablis'!B12</f>
        <v>3</v>
      </c>
      <c r="M34" s="47">
        <f>'[1]Chablis'!D20</f>
        <v>3</v>
      </c>
      <c r="N34" s="46">
        <f>'[1]Chablis'!E20</f>
        <v>4</v>
      </c>
      <c r="O34" s="177">
        <f t="shared" si="5"/>
        <v>1</v>
      </c>
      <c r="P34" s="116">
        <v>0</v>
      </c>
      <c r="Q34" s="44"/>
      <c r="R34" s="45"/>
      <c r="S34" s="45"/>
      <c r="T34" s="115">
        <f>'[1]Chablis'!B21</f>
        <v>2</v>
      </c>
      <c r="U34" s="47">
        <f>'[1]Chablis'!D32</f>
        <v>1</v>
      </c>
      <c r="V34" s="46">
        <f>'[1]Chablis'!E32</f>
        <v>0.8</v>
      </c>
      <c r="W34" s="173">
        <f t="shared" si="6"/>
        <v>-1.2</v>
      </c>
      <c r="X34" s="48"/>
      <c r="Y34" s="192">
        <f t="shared" si="7"/>
        <v>-0.19999999999999996</v>
      </c>
      <c r="Z34" s="198"/>
      <c r="AA34" s="198"/>
      <c r="AB34" s="198"/>
      <c r="AC34" s="198">
        <v>1</v>
      </c>
      <c r="AD34" s="204">
        <f t="shared" si="9"/>
        <v>1</v>
      </c>
      <c r="AE34" s="202">
        <f t="shared" si="8"/>
        <v>-0.19999999999999996</v>
      </c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</row>
    <row r="35" spans="1:132" s="57" customFormat="1" ht="12" thickBot="1">
      <c r="A35" s="14" t="s">
        <v>95</v>
      </c>
      <c r="B35" s="14" t="s">
        <v>96</v>
      </c>
      <c r="C35" s="59" t="s">
        <v>80</v>
      </c>
      <c r="D35" s="110" t="s">
        <v>97</v>
      </c>
      <c r="E35" s="111" t="s">
        <v>82</v>
      </c>
      <c r="F35" s="111"/>
      <c r="G35" s="113" t="s">
        <v>56</v>
      </c>
      <c r="H35" s="114">
        <v>0</v>
      </c>
      <c r="I35" s="44"/>
      <c r="J35" s="45"/>
      <c r="K35" s="45"/>
      <c r="L35" s="115">
        <f>'[1]Charny'!B12</f>
        <v>1</v>
      </c>
      <c r="M35" s="47">
        <f>'[1]Charny'!D20</f>
        <v>2</v>
      </c>
      <c r="N35" s="46">
        <f>'[1]Charny'!E20</f>
        <v>2</v>
      </c>
      <c r="O35" s="177">
        <f t="shared" si="5"/>
        <v>1</v>
      </c>
      <c r="P35" s="116">
        <v>0</v>
      </c>
      <c r="Q35" s="44"/>
      <c r="R35" s="45"/>
      <c r="S35" s="45"/>
      <c r="T35" s="115">
        <f>'[1]Charny'!B21</f>
        <v>1</v>
      </c>
      <c r="U35" s="47">
        <f>'[1]Charny'!D32</f>
        <v>1</v>
      </c>
      <c r="V35" s="46">
        <f>'[1]Charny'!E32</f>
        <v>1</v>
      </c>
      <c r="W35" s="46">
        <f t="shared" si="6"/>
        <v>0</v>
      </c>
      <c r="X35" s="48"/>
      <c r="Y35" s="191">
        <f t="shared" si="7"/>
        <v>1</v>
      </c>
      <c r="Z35" s="198"/>
      <c r="AA35" s="198"/>
      <c r="AB35" s="198"/>
      <c r="AC35" s="198"/>
      <c r="AD35" s="204">
        <f t="shared" si="9"/>
        <v>1</v>
      </c>
      <c r="AE35" s="202">
        <f t="shared" si="8"/>
        <v>0</v>
      </c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</row>
    <row r="36" spans="1:132" s="58" customFormat="1" ht="12" thickBot="1">
      <c r="A36" s="14" t="s">
        <v>98</v>
      </c>
      <c r="B36" s="14" t="s">
        <v>99</v>
      </c>
      <c r="C36" s="59" t="s">
        <v>80</v>
      </c>
      <c r="D36" s="110" t="s">
        <v>100</v>
      </c>
      <c r="E36" s="111" t="s">
        <v>82</v>
      </c>
      <c r="F36" s="112"/>
      <c r="G36" s="113" t="s">
        <v>51</v>
      </c>
      <c r="H36" s="117">
        <v>0</v>
      </c>
      <c r="I36" s="118"/>
      <c r="J36" s="119"/>
      <c r="K36" s="119"/>
      <c r="L36" s="115">
        <f>'[1]L''Isle'!B12</f>
        <v>2</v>
      </c>
      <c r="M36" s="47">
        <f>'[1]L''Isle'!D20</f>
        <v>2</v>
      </c>
      <c r="N36" s="46">
        <f>'[1]L''Isle'!E20</f>
        <v>1.8</v>
      </c>
      <c r="O36" s="172">
        <f t="shared" si="5"/>
        <v>-0.19999999999999996</v>
      </c>
      <c r="P36" s="120">
        <v>0</v>
      </c>
      <c r="Q36" s="118"/>
      <c r="R36" s="119"/>
      <c r="S36" s="119"/>
      <c r="T36" s="115">
        <f>'[1]L''Isle'!B21</f>
        <v>1</v>
      </c>
      <c r="U36" s="47">
        <f>'[1]L''Isle'!D32</f>
        <v>1</v>
      </c>
      <c r="V36" s="46">
        <f>'[1]L''Isle'!E32</f>
        <v>1</v>
      </c>
      <c r="W36" s="46">
        <f t="shared" si="6"/>
        <v>0</v>
      </c>
      <c r="X36" s="121"/>
      <c r="Y36" s="192">
        <f t="shared" si="7"/>
        <v>-0.19999999999999996</v>
      </c>
      <c r="Z36" s="200"/>
      <c r="AA36" s="200"/>
      <c r="AB36" s="200"/>
      <c r="AC36" s="200"/>
      <c r="AD36" s="202">
        <f t="shared" si="9"/>
        <v>-0.19999999999999996</v>
      </c>
      <c r="AE36" s="202">
        <f t="shared" si="8"/>
        <v>0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</row>
    <row r="37" spans="1:132" s="57" customFormat="1" ht="12" thickBot="1">
      <c r="A37" s="14" t="s">
        <v>101</v>
      </c>
      <c r="B37" s="14" t="s">
        <v>102</v>
      </c>
      <c r="C37" s="59" t="s">
        <v>80</v>
      </c>
      <c r="D37" s="110" t="s">
        <v>103</v>
      </c>
      <c r="E37" s="111" t="s">
        <v>50</v>
      </c>
      <c r="F37" s="111"/>
      <c r="G37" s="113" t="s">
        <v>56</v>
      </c>
      <c r="H37" s="114">
        <v>0</v>
      </c>
      <c r="I37" s="44"/>
      <c r="J37" s="45"/>
      <c r="K37" s="45"/>
      <c r="L37" s="115">
        <f>'[1]Migennes'!B12</f>
        <v>3</v>
      </c>
      <c r="M37" s="47">
        <f>'[1]Migennes'!D20</f>
        <v>2</v>
      </c>
      <c r="N37" s="46">
        <f>'[1]Migennes'!E20</f>
        <v>2</v>
      </c>
      <c r="O37" s="173">
        <f t="shared" si="5"/>
        <v>-1</v>
      </c>
      <c r="P37" s="116">
        <v>0</v>
      </c>
      <c r="Q37" s="44"/>
      <c r="R37" s="45"/>
      <c r="S37" s="45"/>
      <c r="T37" s="115">
        <f>'[1]Migennes'!B21</f>
        <v>3</v>
      </c>
      <c r="U37" s="47">
        <f>'[1]Migennes'!D32</f>
        <v>4</v>
      </c>
      <c r="V37" s="46">
        <f>'[1]Migennes'!E32</f>
        <v>3.6</v>
      </c>
      <c r="W37" s="177">
        <f t="shared" si="6"/>
        <v>0.6000000000000001</v>
      </c>
      <c r="X37" s="48"/>
      <c r="Y37" s="192">
        <f t="shared" si="7"/>
        <v>-0.3999999999999999</v>
      </c>
      <c r="Z37" s="198">
        <v>-1</v>
      </c>
      <c r="AA37" s="198">
        <v>1</v>
      </c>
      <c r="AB37" s="198"/>
      <c r="AC37" s="198"/>
      <c r="AD37" s="202">
        <f t="shared" si="9"/>
        <v>0</v>
      </c>
      <c r="AE37" s="202">
        <f t="shared" si="8"/>
        <v>-0.3999999999999999</v>
      </c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</row>
    <row r="38" spans="1:132" s="57" customFormat="1" ht="12" thickBot="1">
      <c r="A38" s="14" t="s">
        <v>104</v>
      </c>
      <c r="B38" s="14" t="s">
        <v>105</v>
      </c>
      <c r="C38" s="59" t="s">
        <v>80</v>
      </c>
      <c r="D38" s="110" t="s">
        <v>106</v>
      </c>
      <c r="E38" s="111" t="s">
        <v>50</v>
      </c>
      <c r="F38" s="111"/>
      <c r="G38" s="113" t="s">
        <v>60</v>
      </c>
      <c r="H38" s="114">
        <v>0</v>
      </c>
      <c r="I38" s="44"/>
      <c r="J38" s="45"/>
      <c r="K38" s="45"/>
      <c r="L38" s="115">
        <f>'[1]St-Florentin'!B12</f>
        <v>3</v>
      </c>
      <c r="M38" s="47">
        <f>'[1]St-Florentin'!D20</f>
        <v>3</v>
      </c>
      <c r="N38" s="46">
        <f>'[1]St-Florentin'!E20</f>
        <v>2.8</v>
      </c>
      <c r="O38" s="172">
        <f t="shared" si="5"/>
        <v>-0.20000000000000018</v>
      </c>
      <c r="P38" s="116">
        <v>0</v>
      </c>
      <c r="Q38" s="44"/>
      <c r="R38" s="45"/>
      <c r="S38" s="45"/>
      <c r="T38" s="115">
        <f>'[1]St-Florentin'!B21</f>
        <v>3</v>
      </c>
      <c r="U38" s="47">
        <f>'[1]St-Florentin'!D32</f>
        <v>4</v>
      </c>
      <c r="V38" s="46">
        <f>'[1]St-Florentin'!E32</f>
        <v>3.8</v>
      </c>
      <c r="W38" s="177">
        <f t="shared" si="6"/>
        <v>0.7999999999999998</v>
      </c>
      <c r="X38" s="48"/>
      <c r="Y38" s="193">
        <f t="shared" si="7"/>
        <v>0.5999999999999996</v>
      </c>
      <c r="Z38" s="198"/>
      <c r="AA38" s="201"/>
      <c r="AB38" s="201"/>
      <c r="AC38" s="201"/>
      <c r="AD38" s="202">
        <f t="shared" si="9"/>
        <v>-0.20000000000000018</v>
      </c>
      <c r="AE38" s="204">
        <f t="shared" si="8"/>
        <v>0.7999999999999998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</row>
    <row r="39" spans="1:132" s="57" customFormat="1" ht="12" thickBot="1">
      <c r="A39" s="14" t="s">
        <v>107</v>
      </c>
      <c r="B39" s="14" t="s">
        <v>108</v>
      </c>
      <c r="C39" s="59" t="s">
        <v>80</v>
      </c>
      <c r="D39" s="110" t="s">
        <v>109</v>
      </c>
      <c r="E39" s="111" t="s">
        <v>50</v>
      </c>
      <c r="F39" s="111"/>
      <c r="G39" s="113" t="s">
        <v>23</v>
      </c>
      <c r="H39" s="114">
        <v>0</v>
      </c>
      <c r="I39" s="44"/>
      <c r="J39" s="45"/>
      <c r="K39" s="45"/>
      <c r="L39" s="115">
        <f>'[1]Toucy'!B12</f>
        <v>3</v>
      </c>
      <c r="M39" s="47">
        <f>'[1]Toucy'!D20</f>
        <v>1</v>
      </c>
      <c r="N39" s="46">
        <f>'[1]Toucy'!E20</f>
        <v>1</v>
      </c>
      <c r="O39" s="173">
        <f t="shared" si="5"/>
        <v>-2</v>
      </c>
      <c r="P39" s="116">
        <v>0</v>
      </c>
      <c r="Q39" s="44"/>
      <c r="R39" s="45"/>
      <c r="S39" s="45"/>
      <c r="T39" s="115">
        <f>'[1]Toucy'!B21</f>
        <v>2</v>
      </c>
      <c r="U39" s="47">
        <f>'[1]Toucy'!D31</f>
        <v>2</v>
      </c>
      <c r="V39" s="46">
        <f>'[1]Toucy'!E31</f>
        <v>2</v>
      </c>
      <c r="W39" s="46">
        <f t="shared" si="6"/>
        <v>0</v>
      </c>
      <c r="X39" s="48"/>
      <c r="Y39" s="191">
        <f t="shared" si="7"/>
        <v>-2</v>
      </c>
      <c r="Z39" s="198"/>
      <c r="AA39" s="198"/>
      <c r="AB39" s="198"/>
      <c r="AC39" s="198"/>
      <c r="AD39" s="197">
        <f t="shared" si="9"/>
        <v>-2</v>
      </c>
      <c r="AE39" s="202">
        <f t="shared" si="8"/>
        <v>0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</row>
    <row r="40" spans="1:132" s="57" customFormat="1" ht="12" thickBot="1">
      <c r="A40" s="14" t="s">
        <v>110</v>
      </c>
      <c r="B40" s="14" t="s">
        <v>111</v>
      </c>
      <c r="C40" s="59" t="s">
        <v>80</v>
      </c>
      <c r="D40" s="110" t="s">
        <v>112</v>
      </c>
      <c r="E40" s="111" t="s">
        <v>50</v>
      </c>
      <c r="F40" s="111"/>
      <c r="G40" s="113" t="s">
        <v>23</v>
      </c>
      <c r="H40" s="114">
        <v>0</v>
      </c>
      <c r="I40" s="44"/>
      <c r="J40" s="45"/>
      <c r="K40" s="45"/>
      <c r="L40" s="115">
        <f>'[1]Vermenton'!B12</f>
        <v>4</v>
      </c>
      <c r="M40" s="47">
        <f>'[1]Vermenton'!D20</f>
        <v>4</v>
      </c>
      <c r="N40" s="46">
        <f>'[1]Vermenton'!E20</f>
        <v>3.8</v>
      </c>
      <c r="O40" s="172">
        <f t="shared" si="5"/>
        <v>-0.20000000000000018</v>
      </c>
      <c r="P40" s="116">
        <v>0</v>
      </c>
      <c r="Q40" s="44"/>
      <c r="R40" s="45"/>
      <c r="S40" s="45"/>
      <c r="T40" s="115">
        <f>'[1]Vermenton'!B21</f>
        <v>3</v>
      </c>
      <c r="U40" s="47">
        <f>'[1]Vermenton'!D32</f>
        <v>2</v>
      </c>
      <c r="V40" s="46">
        <f>'[1]Vermenton'!E32</f>
        <v>2.8</v>
      </c>
      <c r="W40" s="172">
        <f t="shared" si="6"/>
        <v>-0.20000000000000018</v>
      </c>
      <c r="X40" s="48"/>
      <c r="Y40" s="192">
        <f t="shared" si="7"/>
        <v>-0.40000000000000036</v>
      </c>
      <c r="Z40" s="198"/>
      <c r="AA40" s="198"/>
      <c r="AB40" s="198"/>
      <c r="AC40" s="198"/>
      <c r="AD40" s="202">
        <f t="shared" si="9"/>
        <v>-0.20000000000000018</v>
      </c>
      <c r="AE40" s="202">
        <f t="shared" si="8"/>
        <v>-0.20000000000000018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</row>
    <row r="41" spans="1:132" s="58" customFormat="1" ht="12" thickBot="1">
      <c r="A41" s="14" t="s">
        <v>113</v>
      </c>
      <c r="B41" s="14" t="s">
        <v>114</v>
      </c>
      <c r="C41" s="59" t="s">
        <v>80</v>
      </c>
      <c r="D41" s="110" t="s">
        <v>115</v>
      </c>
      <c r="E41" s="111" t="s">
        <v>82</v>
      </c>
      <c r="F41" s="112"/>
      <c r="G41" s="113" t="s">
        <v>30</v>
      </c>
      <c r="H41" s="117">
        <v>0</v>
      </c>
      <c r="I41" s="118"/>
      <c r="J41" s="119"/>
      <c r="K41" s="119"/>
      <c r="L41" s="115">
        <f>'[1]Chéroy'!B12</f>
        <v>2</v>
      </c>
      <c r="M41" s="47">
        <f>'[1]Chéroy'!D20</f>
        <v>2</v>
      </c>
      <c r="N41" s="46">
        <f>'[1]Chéroy'!E20</f>
        <v>1.9</v>
      </c>
      <c r="O41" s="172">
        <f t="shared" si="5"/>
        <v>-0.10000000000000009</v>
      </c>
      <c r="P41" s="120">
        <v>0</v>
      </c>
      <c r="Q41" s="118"/>
      <c r="R41" s="119"/>
      <c r="S41" s="119"/>
      <c r="T41" s="115">
        <f>'[1]Chéroy'!B21</f>
        <v>1</v>
      </c>
      <c r="U41" s="47">
        <f>'[1]Chéroy'!D32</f>
        <v>1</v>
      </c>
      <c r="V41" s="46">
        <f>'[1]Chéroy'!E32</f>
        <v>1</v>
      </c>
      <c r="W41" s="46">
        <f t="shared" si="6"/>
        <v>0</v>
      </c>
      <c r="X41" s="121"/>
      <c r="Y41" s="192">
        <f t="shared" si="7"/>
        <v>-0.10000000000000009</v>
      </c>
      <c r="Z41" s="200"/>
      <c r="AA41" s="200"/>
      <c r="AB41" s="198">
        <v>0</v>
      </c>
      <c r="AC41" s="200"/>
      <c r="AD41" s="202">
        <f t="shared" si="9"/>
        <v>-0.10000000000000009</v>
      </c>
      <c r="AE41" s="202">
        <f t="shared" si="8"/>
        <v>0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</row>
    <row r="42" spans="1:132" s="57" customFormat="1" ht="12" thickBot="1">
      <c r="A42" s="14" t="s">
        <v>116</v>
      </c>
      <c r="B42" s="14" t="s">
        <v>117</v>
      </c>
      <c r="C42" s="59" t="s">
        <v>80</v>
      </c>
      <c r="D42" s="110" t="s">
        <v>118</v>
      </c>
      <c r="E42" s="111" t="s">
        <v>50</v>
      </c>
      <c r="F42" s="111"/>
      <c r="G42" s="113" t="s">
        <v>30</v>
      </c>
      <c r="H42" s="114">
        <v>0</v>
      </c>
      <c r="I42" s="44"/>
      <c r="J42" s="45"/>
      <c r="K42" s="45"/>
      <c r="L42" s="115">
        <f>'[1]Pont'!B12</f>
        <v>4</v>
      </c>
      <c r="M42" s="47">
        <f>'[1]Pont'!D20</f>
        <v>4</v>
      </c>
      <c r="N42" s="46">
        <f>'[1]Pont'!E20</f>
        <v>3.7</v>
      </c>
      <c r="O42" s="172">
        <f t="shared" si="5"/>
        <v>-0.2999999999999998</v>
      </c>
      <c r="P42" s="116">
        <v>0</v>
      </c>
      <c r="Q42" s="44"/>
      <c r="R42" s="45"/>
      <c r="S42" s="45"/>
      <c r="T42" s="115">
        <f>'[1]Pont'!B21</f>
        <v>3</v>
      </c>
      <c r="U42" s="47">
        <f>'[1]Pont'!D32</f>
        <v>3</v>
      </c>
      <c r="V42" s="46">
        <f>'[1]Pont'!E32</f>
        <v>2.6</v>
      </c>
      <c r="W42" s="172">
        <f t="shared" si="6"/>
        <v>-0.3999999999999999</v>
      </c>
      <c r="X42" s="48"/>
      <c r="Y42" s="191">
        <f t="shared" si="7"/>
        <v>-0.6999999999999997</v>
      </c>
      <c r="Z42" s="198"/>
      <c r="AA42" s="198"/>
      <c r="AB42" s="198"/>
      <c r="AC42" s="198"/>
      <c r="AD42" s="202">
        <f t="shared" si="9"/>
        <v>-0.2999999999999998</v>
      </c>
      <c r="AE42" s="202">
        <f t="shared" si="8"/>
        <v>-0.3999999999999999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</row>
    <row r="43" spans="1:132" s="57" customFormat="1" ht="12" thickBot="1">
      <c r="A43" s="14" t="s">
        <v>119</v>
      </c>
      <c r="B43" s="14" t="s">
        <v>120</v>
      </c>
      <c r="C43" s="59" t="s">
        <v>80</v>
      </c>
      <c r="D43" s="110" t="s">
        <v>121</v>
      </c>
      <c r="E43" s="111" t="s">
        <v>82</v>
      </c>
      <c r="F43" s="111"/>
      <c r="G43" s="113" t="s">
        <v>30</v>
      </c>
      <c r="H43" s="114">
        <v>0</v>
      </c>
      <c r="I43" s="44"/>
      <c r="J43" s="45"/>
      <c r="K43" s="45"/>
      <c r="L43" s="115">
        <f>'[1]Sergines'!B12</f>
        <v>1</v>
      </c>
      <c r="M43" s="47">
        <f>'[1]Sergines'!D20</f>
        <v>1</v>
      </c>
      <c r="N43" s="46">
        <f>'[1]Sergines'!E20</f>
        <v>1</v>
      </c>
      <c r="O43" s="46">
        <f t="shared" si="5"/>
        <v>0</v>
      </c>
      <c r="P43" s="116">
        <v>0</v>
      </c>
      <c r="Q43" s="44"/>
      <c r="R43" s="45"/>
      <c r="S43" s="45"/>
      <c r="T43" s="115">
        <f>'[1]Sergines'!B21</f>
        <v>1</v>
      </c>
      <c r="U43" s="47">
        <f>'[1]Sergines'!D32</f>
        <v>1</v>
      </c>
      <c r="V43" s="46">
        <f>'[1]Sergines'!E32</f>
        <v>0.8</v>
      </c>
      <c r="W43" s="172">
        <f t="shared" si="6"/>
        <v>-0.19999999999999996</v>
      </c>
      <c r="X43" s="48"/>
      <c r="Y43" s="192">
        <f t="shared" si="7"/>
        <v>-0.19999999999999996</v>
      </c>
      <c r="Z43" s="198"/>
      <c r="AA43" s="198"/>
      <c r="AB43" s="198"/>
      <c r="AC43" s="198"/>
      <c r="AD43" s="202">
        <f t="shared" si="9"/>
        <v>0</v>
      </c>
      <c r="AE43" s="202">
        <f t="shared" si="8"/>
        <v>-0.19999999999999996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</row>
    <row r="44" spans="1:132" s="57" customFormat="1" ht="12" thickBot="1">
      <c r="A44" s="14" t="s">
        <v>122</v>
      </c>
      <c r="B44" s="14" t="s">
        <v>123</v>
      </c>
      <c r="C44" s="59" t="s">
        <v>80</v>
      </c>
      <c r="D44" s="110" t="s">
        <v>124</v>
      </c>
      <c r="E44" s="111" t="s">
        <v>82</v>
      </c>
      <c r="F44" s="111"/>
      <c r="G44" s="113" t="s">
        <v>30</v>
      </c>
      <c r="H44" s="114">
        <v>0</v>
      </c>
      <c r="I44" s="44"/>
      <c r="J44" s="45"/>
      <c r="K44" s="45"/>
      <c r="L44" s="115">
        <f>'[1]Vill l''Arch'!B12</f>
        <v>2</v>
      </c>
      <c r="M44" s="47">
        <f>'[1]Vill l''Arch'!D20</f>
        <v>2</v>
      </c>
      <c r="N44" s="46">
        <f>'[1]Vill l''Arch'!E20</f>
        <v>2</v>
      </c>
      <c r="O44" s="46">
        <f t="shared" si="5"/>
        <v>0</v>
      </c>
      <c r="P44" s="116">
        <v>0</v>
      </c>
      <c r="Q44" s="44"/>
      <c r="R44" s="45"/>
      <c r="S44" s="45"/>
      <c r="T44" s="115">
        <f>'[1]Vill l''Arch'!B21</f>
        <v>0</v>
      </c>
      <c r="U44" s="47">
        <f>'[1]Vill l''Arch'!D32</f>
        <v>0</v>
      </c>
      <c r="V44" s="46">
        <f>'[1]Vill l''Arch'!E32</f>
        <v>0</v>
      </c>
      <c r="W44" s="46">
        <f t="shared" si="6"/>
        <v>0</v>
      </c>
      <c r="X44" s="48"/>
      <c r="Y44" s="190">
        <f t="shared" si="7"/>
        <v>0</v>
      </c>
      <c r="Z44" s="198"/>
      <c r="AA44" s="198"/>
      <c r="AB44" s="198"/>
      <c r="AC44" s="198"/>
      <c r="AD44" s="202">
        <f t="shared" si="9"/>
        <v>0</v>
      </c>
      <c r="AE44" s="202">
        <f t="shared" si="8"/>
        <v>0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</row>
    <row r="45" spans="1:132" s="57" customFormat="1" ht="12" thickBot="1">
      <c r="A45" s="14" t="s">
        <v>125</v>
      </c>
      <c r="B45" s="14" t="s">
        <v>126</v>
      </c>
      <c r="C45" s="59" t="s">
        <v>80</v>
      </c>
      <c r="D45" s="110" t="s">
        <v>127</v>
      </c>
      <c r="E45" s="111" t="s">
        <v>82</v>
      </c>
      <c r="F45" s="111"/>
      <c r="G45" s="113" t="s">
        <v>30</v>
      </c>
      <c r="H45" s="114">
        <v>0</v>
      </c>
      <c r="I45" s="44"/>
      <c r="J45" s="45"/>
      <c r="K45" s="45"/>
      <c r="L45" s="115">
        <f>'[1]Vill Yon'!B12</f>
        <v>2</v>
      </c>
      <c r="M45" s="47">
        <f>'[1]Vill Yon'!D20</f>
        <v>2</v>
      </c>
      <c r="N45" s="46">
        <f>'[1]Vill Yon'!E20</f>
        <v>1.6</v>
      </c>
      <c r="O45" s="172">
        <f t="shared" si="5"/>
        <v>-0.3999999999999999</v>
      </c>
      <c r="P45" s="116">
        <v>0</v>
      </c>
      <c r="Q45" s="44"/>
      <c r="R45" s="45"/>
      <c r="S45" s="45"/>
      <c r="T45" s="115">
        <f>'[1]Vill Yon'!B21</f>
        <v>3</v>
      </c>
      <c r="U45" s="47">
        <f>'[1]Vill Yon'!D32</f>
        <v>3</v>
      </c>
      <c r="V45" s="46">
        <f>'[1]Vill Yon'!E32</f>
        <v>2.9</v>
      </c>
      <c r="W45" s="172">
        <f t="shared" si="6"/>
        <v>-0.10000000000000009</v>
      </c>
      <c r="X45" s="48"/>
      <c r="Y45" s="191">
        <f t="shared" si="7"/>
        <v>-0.5</v>
      </c>
      <c r="Z45" s="198"/>
      <c r="AA45" s="198"/>
      <c r="AB45" s="198"/>
      <c r="AC45" s="198"/>
      <c r="AD45" s="202">
        <f t="shared" si="9"/>
        <v>-0.3999999999999999</v>
      </c>
      <c r="AE45" s="202">
        <f t="shared" si="8"/>
        <v>-0.10000000000000009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</row>
    <row r="46" spans="1:132" s="57" customFormat="1" ht="12" thickBot="1">
      <c r="A46" s="14" t="s">
        <v>128</v>
      </c>
      <c r="B46" s="14" t="s">
        <v>129</v>
      </c>
      <c r="C46" s="59" t="s">
        <v>130</v>
      </c>
      <c r="D46" s="110" t="s">
        <v>131</v>
      </c>
      <c r="E46" s="111" t="s">
        <v>50</v>
      </c>
      <c r="F46" s="111"/>
      <c r="G46" s="113" t="s">
        <v>51</v>
      </c>
      <c r="H46" s="114">
        <v>0</v>
      </c>
      <c r="I46" s="44"/>
      <c r="J46" s="45"/>
      <c r="K46" s="45"/>
      <c r="L46" s="115">
        <f>'[1]Avallon'!B12</f>
        <v>5</v>
      </c>
      <c r="M46" s="47">
        <f>'[1]Avallon'!D20</f>
        <v>6</v>
      </c>
      <c r="N46" s="46">
        <f>'[1]Avallon'!E20</f>
        <v>5.8</v>
      </c>
      <c r="O46" s="177">
        <f t="shared" si="5"/>
        <v>0.7999999999999998</v>
      </c>
      <c r="P46" s="116">
        <v>0</v>
      </c>
      <c r="Q46" s="44"/>
      <c r="R46" s="45"/>
      <c r="S46" s="45"/>
      <c r="T46" s="115">
        <f>'[1]Avallon'!B21</f>
        <v>4</v>
      </c>
      <c r="U46" s="47">
        <f>'[1]Avallon'!D32</f>
        <v>4</v>
      </c>
      <c r="V46" s="46">
        <f>'[1]Avallon'!E32</f>
        <v>3.4</v>
      </c>
      <c r="W46" s="173">
        <f t="shared" si="6"/>
        <v>-0.6000000000000001</v>
      </c>
      <c r="X46" s="48"/>
      <c r="Y46" s="193">
        <f t="shared" si="7"/>
        <v>0.19999999999999973</v>
      </c>
      <c r="Z46" s="201"/>
      <c r="AA46" s="201"/>
      <c r="AB46" s="201"/>
      <c r="AC46" s="201"/>
      <c r="AD46" s="202">
        <f t="shared" si="9"/>
        <v>0.7999999999999998</v>
      </c>
      <c r="AE46" s="203">
        <f t="shared" si="8"/>
        <v>-0.6000000000000001</v>
      </c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</row>
    <row r="47" spans="1:132" s="57" customFormat="1" ht="12" thickBot="1">
      <c r="A47" s="14" t="s">
        <v>132</v>
      </c>
      <c r="B47" s="14" t="s">
        <v>133</v>
      </c>
      <c r="C47" s="59" t="s">
        <v>130</v>
      </c>
      <c r="D47" s="110" t="s">
        <v>134</v>
      </c>
      <c r="E47" s="111" t="s">
        <v>50</v>
      </c>
      <c r="F47" s="111"/>
      <c r="G47" s="113" t="s">
        <v>56</v>
      </c>
      <c r="H47" s="114">
        <v>0</v>
      </c>
      <c r="I47" s="44"/>
      <c r="J47" s="45"/>
      <c r="K47" s="45"/>
      <c r="L47" s="115">
        <f>'[1]Joigny'!B12</f>
        <v>2</v>
      </c>
      <c r="M47" s="47">
        <f>'[1]Joigny'!D20</f>
        <v>2</v>
      </c>
      <c r="N47" s="46">
        <f>'[1]Joigny'!E20</f>
        <v>2</v>
      </c>
      <c r="O47" s="46">
        <f t="shared" si="5"/>
        <v>0</v>
      </c>
      <c r="P47" s="116">
        <v>0</v>
      </c>
      <c r="Q47" s="44"/>
      <c r="R47" s="45"/>
      <c r="S47" s="45"/>
      <c r="T47" s="115">
        <f>'[1]Joigny'!B21</f>
        <v>4</v>
      </c>
      <c r="U47" s="47">
        <f>'[1]Joigny'!D32</f>
        <v>6</v>
      </c>
      <c r="V47" s="46">
        <f>'[1]Joigny'!E32</f>
        <v>5.6</v>
      </c>
      <c r="W47" s="177">
        <f t="shared" si="6"/>
        <v>1.5999999999999996</v>
      </c>
      <c r="X47" s="48"/>
      <c r="Y47" s="193">
        <f t="shared" si="7"/>
        <v>1.5999999999999996</v>
      </c>
      <c r="Z47" s="198"/>
      <c r="AA47" s="198"/>
      <c r="AB47" s="198"/>
      <c r="AC47" s="198"/>
      <c r="AD47" s="202">
        <f t="shared" si="9"/>
        <v>0</v>
      </c>
      <c r="AE47" s="204">
        <f t="shared" si="8"/>
        <v>1.5999999999999996</v>
      </c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</row>
    <row r="48" spans="1:132" s="57" customFormat="1" ht="12" thickBot="1">
      <c r="A48" s="14" t="s">
        <v>135</v>
      </c>
      <c r="B48" s="14" t="s">
        <v>136</v>
      </c>
      <c r="C48" s="59" t="s">
        <v>130</v>
      </c>
      <c r="D48" s="110" t="s">
        <v>137</v>
      </c>
      <c r="E48" s="111" t="s">
        <v>50</v>
      </c>
      <c r="F48" s="111"/>
      <c r="G48" s="113" t="s">
        <v>60</v>
      </c>
      <c r="H48" s="114">
        <v>0</v>
      </c>
      <c r="I48" s="44"/>
      <c r="J48" s="45"/>
      <c r="K48" s="45"/>
      <c r="L48" s="115">
        <f>'[1]Tonnerre'!B12</f>
        <v>5</v>
      </c>
      <c r="M48" s="47">
        <f>'[1]Tonnerre'!D20</f>
        <v>6</v>
      </c>
      <c r="N48" s="46">
        <f>'[1]Tonnerre'!E20</f>
        <v>4.8</v>
      </c>
      <c r="O48" s="172">
        <f t="shared" si="5"/>
        <v>-0.20000000000000018</v>
      </c>
      <c r="P48" s="116">
        <v>0</v>
      </c>
      <c r="Q48" s="44"/>
      <c r="R48" s="45"/>
      <c r="S48" s="45"/>
      <c r="T48" s="115">
        <f>'[1]Tonnerre'!B21</f>
        <v>2</v>
      </c>
      <c r="U48" s="47">
        <f>'[1]Tonnerre'!D32</f>
        <v>2</v>
      </c>
      <c r="V48" s="46">
        <f>'[1]Tonnerre'!E32</f>
        <v>1.9</v>
      </c>
      <c r="W48" s="172">
        <f t="shared" si="6"/>
        <v>-0.10000000000000009</v>
      </c>
      <c r="X48" s="48"/>
      <c r="Y48" s="192">
        <f t="shared" si="7"/>
        <v>-0.30000000000000027</v>
      </c>
      <c r="Z48" s="198"/>
      <c r="AA48" s="198"/>
      <c r="AB48" s="198"/>
      <c r="AC48" s="198">
        <v>-1</v>
      </c>
      <c r="AD48" s="202">
        <f t="shared" si="9"/>
        <v>-0.20000000000000018</v>
      </c>
      <c r="AE48" s="197">
        <f t="shared" si="8"/>
        <v>-1.1</v>
      </c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</row>
    <row r="49" spans="1:132" s="57" customFormat="1" ht="12" thickBot="1">
      <c r="A49" s="14" t="s">
        <v>138</v>
      </c>
      <c r="B49" s="14" t="s">
        <v>139</v>
      </c>
      <c r="C49" s="59" t="s">
        <v>130</v>
      </c>
      <c r="D49" s="110" t="s">
        <v>140</v>
      </c>
      <c r="E49" s="111" t="s">
        <v>39</v>
      </c>
      <c r="F49" s="111"/>
      <c r="G49" s="113" t="s">
        <v>30</v>
      </c>
      <c r="H49" s="114">
        <v>0</v>
      </c>
      <c r="I49" s="44"/>
      <c r="J49" s="45"/>
      <c r="K49" s="45"/>
      <c r="L49" s="115">
        <f>'[1]Sens Male'!B12</f>
        <v>6</v>
      </c>
      <c r="M49" s="47">
        <f>'[1]Sens Male'!D19</f>
        <v>4</v>
      </c>
      <c r="N49" s="46">
        <f>'[1]Sens Male'!E19</f>
        <v>4</v>
      </c>
      <c r="O49" s="173">
        <f t="shared" si="5"/>
        <v>-2</v>
      </c>
      <c r="P49" s="116">
        <v>0</v>
      </c>
      <c r="Q49" s="44"/>
      <c r="R49" s="45"/>
      <c r="S49" s="45"/>
      <c r="T49" s="115">
        <f>'[1]Sens Male'!B20</f>
        <v>10</v>
      </c>
      <c r="U49" s="47">
        <f>'[1]Sens Male'!D35</f>
        <v>13</v>
      </c>
      <c r="V49" s="46">
        <f>'[1]Sens Male'!E35</f>
        <v>12.4</v>
      </c>
      <c r="W49" s="177">
        <f t="shared" si="6"/>
        <v>2.4000000000000004</v>
      </c>
      <c r="X49" s="48"/>
      <c r="Y49" s="193">
        <f t="shared" si="7"/>
        <v>0.40000000000000036</v>
      </c>
      <c r="Z49" s="198">
        <v>-1</v>
      </c>
      <c r="AA49" s="198">
        <v>1</v>
      </c>
      <c r="AB49" s="198">
        <v>1</v>
      </c>
      <c r="AC49" s="198"/>
      <c r="AD49" s="202">
        <f t="shared" si="9"/>
        <v>0</v>
      </c>
      <c r="AE49" s="204">
        <f t="shared" si="8"/>
        <v>1.4000000000000004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</row>
    <row r="50" spans="1:132" s="58" customFormat="1" ht="12" thickBot="1">
      <c r="A50" s="14" t="s">
        <v>141</v>
      </c>
      <c r="B50" s="14" t="s">
        <v>142</v>
      </c>
      <c r="C50" s="59" t="s">
        <v>143</v>
      </c>
      <c r="D50" s="110" t="s">
        <v>144</v>
      </c>
      <c r="E50" s="111" t="s">
        <v>39</v>
      </c>
      <c r="F50" s="112"/>
      <c r="G50" s="113" t="s">
        <v>23</v>
      </c>
      <c r="H50" s="117">
        <v>0</v>
      </c>
      <c r="I50" s="118"/>
      <c r="J50" s="119"/>
      <c r="K50" s="119"/>
      <c r="L50" s="115">
        <f>'[1]Paierie'!B12</f>
        <v>6</v>
      </c>
      <c r="M50" s="47">
        <f>'[1]Paierie'!D21</f>
        <v>6</v>
      </c>
      <c r="N50" s="46">
        <f>'[1]Paierie'!E21</f>
        <v>6</v>
      </c>
      <c r="O50" s="46">
        <f t="shared" si="5"/>
        <v>0</v>
      </c>
      <c r="P50" s="120">
        <v>0</v>
      </c>
      <c r="Q50" s="118"/>
      <c r="R50" s="119"/>
      <c r="S50" s="119"/>
      <c r="T50" s="115">
        <f>'[1]Paierie'!B22</f>
        <v>4</v>
      </c>
      <c r="U50" s="47">
        <f>'[1]Paierie'!D30</f>
        <v>3</v>
      </c>
      <c r="V50" s="46">
        <f>'[1]Paierie'!E30</f>
        <v>2.6</v>
      </c>
      <c r="W50" s="172">
        <f t="shared" si="6"/>
        <v>-1.4</v>
      </c>
      <c r="X50" s="121"/>
      <c r="Y50" s="192">
        <f t="shared" si="7"/>
        <v>-1.4</v>
      </c>
      <c r="Z50" s="200"/>
      <c r="AA50" s="200"/>
      <c r="AB50" s="200"/>
      <c r="AC50" s="200"/>
      <c r="AD50" s="202">
        <f t="shared" si="9"/>
        <v>0</v>
      </c>
      <c r="AE50" s="197">
        <f t="shared" si="8"/>
        <v>-1.4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</row>
    <row r="51" spans="1:132" s="57" customFormat="1" ht="12" thickBot="1">
      <c r="A51" s="14" t="s">
        <v>145</v>
      </c>
      <c r="B51" s="14" t="s">
        <v>146</v>
      </c>
      <c r="C51" s="59" t="s">
        <v>147</v>
      </c>
      <c r="D51" s="110" t="s">
        <v>148</v>
      </c>
      <c r="E51" s="111" t="s">
        <v>50</v>
      </c>
      <c r="F51" s="111"/>
      <c r="G51" s="113" t="s">
        <v>23</v>
      </c>
      <c r="H51" s="114">
        <f>'[1]PRS'!B12</f>
        <v>1</v>
      </c>
      <c r="I51" s="44">
        <f>'[1]PRS'!D15</f>
        <v>1</v>
      </c>
      <c r="J51" s="45">
        <f>'[1]PRS'!E15+'[1]PRS'!G15</f>
        <v>2</v>
      </c>
      <c r="K51" s="45"/>
      <c r="L51" s="115">
        <f>'[1]PRS Auxerre'!B12</f>
        <v>0</v>
      </c>
      <c r="M51" s="47"/>
      <c r="N51" s="46">
        <f>'[1]PRS Auxerre'!E20</f>
        <v>0</v>
      </c>
      <c r="O51" s="46">
        <f t="shared" si="5"/>
        <v>0</v>
      </c>
      <c r="P51" s="116">
        <v>0</v>
      </c>
      <c r="Q51" s="44"/>
      <c r="R51" s="45"/>
      <c r="S51" s="45"/>
      <c r="T51" s="115">
        <f>'[1]PRS Auxerre'!B21</f>
        <v>1</v>
      </c>
      <c r="U51" s="47">
        <f>'[1]PRS Auxerre'!D32</f>
        <v>1</v>
      </c>
      <c r="V51" s="46">
        <f>'[1]PRS Auxerre'!E32</f>
        <v>1</v>
      </c>
      <c r="W51" s="46">
        <f t="shared" si="6"/>
        <v>0</v>
      </c>
      <c r="X51" s="48"/>
      <c r="Y51" s="190">
        <f t="shared" si="7"/>
        <v>0</v>
      </c>
      <c r="Z51" s="198"/>
      <c r="AA51" s="198"/>
      <c r="AB51" s="198"/>
      <c r="AC51" s="198">
        <v>1</v>
      </c>
      <c r="AD51" s="202">
        <f t="shared" si="9"/>
        <v>0</v>
      </c>
      <c r="AE51" s="204">
        <f t="shared" si="8"/>
        <v>1</v>
      </c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</row>
    <row r="52" spans="1:132" s="57" customFormat="1" ht="12" thickBot="1">
      <c r="A52" s="14" t="s">
        <v>149</v>
      </c>
      <c r="B52" s="14"/>
      <c r="C52" s="59" t="s">
        <v>150</v>
      </c>
      <c r="D52" s="122" t="s">
        <v>151</v>
      </c>
      <c r="E52" s="123"/>
      <c r="F52" s="123"/>
      <c r="G52" s="124" t="s">
        <v>23</v>
      </c>
      <c r="H52" s="125">
        <f>H53+H54+H55</f>
        <v>8</v>
      </c>
      <c r="I52" s="126">
        <f>I53+I54+I55</f>
        <v>8</v>
      </c>
      <c r="J52" s="126">
        <f>J53+J54+J55</f>
        <v>8.8</v>
      </c>
      <c r="K52" s="126">
        <f>K53+K54+K55</f>
        <v>0.7999999999999998</v>
      </c>
      <c r="L52" s="126">
        <f>L53+L54</f>
        <v>0</v>
      </c>
      <c r="M52" s="127"/>
      <c r="N52" s="126">
        <f>N53+N54</f>
        <v>0</v>
      </c>
      <c r="O52" s="126">
        <f>O53+O54</f>
        <v>0</v>
      </c>
      <c r="P52" s="126">
        <f>P53+P54+P55</f>
        <v>6</v>
      </c>
      <c r="Q52" s="126">
        <f>Q53+Q54+Q55</f>
        <v>6</v>
      </c>
      <c r="R52" s="126">
        <f>R53+R54+R55</f>
        <v>5.8</v>
      </c>
      <c r="S52" s="126">
        <f>S53+S54+S55</f>
        <v>-0.20000000000000018</v>
      </c>
      <c r="T52" s="126">
        <f>T53+T54</f>
        <v>0</v>
      </c>
      <c r="U52" s="127"/>
      <c r="V52" s="126">
        <f>V53+V54</f>
        <v>0</v>
      </c>
      <c r="W52" s="126">
        <f>W53+W54</f>
        <v>0</v>
      </c>
      <c r="X52" s="128">
        <f>X53+X54</f>
        <v>0.5999999999999996</v>
      </c>
      <c r="Y52" s="194">
        <f>Y53+Y54</f>
        <v>0</v>
      </c>
      <c r="Z52" s="198"/>
      <c r="AA52" s="198"/>
      <c r="AB52" s="198"/>
      <c r="AC52" s="198"/>
      <c r="AD52" s="202"/>
      <c r="AE52" s="19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</row>
    <row r="53" spans="1:132" s="57" customFormat="1" ht="12" thickBot="1">
      <c r="A53" s="14"/>
      <c r="B53" s="14"/>
      <c r="C53" s="25" t="s">
        <v>152</v>
      </c>
      <c r="D53" s="49" t="s">
        <v>153</v>
      </c>
      <c r="E53" s="31"/>
      <c r="F53" s="31"/>
      <c r="G53" s="56" t="s">
        <v>23</v>
      </c>
      <c r="H53" s="81">
        <f>'[1]CDIF AUXERRE'!B11</f>
        <v>7</v>
      </c>
      <c r="I53" s="129">
        <f>'[1]CDIF AUXERRE'!D19</f>
        <v>7</v>
      </c>
      <c r="J53" s="83">
        <f>'[1]CDIF AUXERRE'!E19+'[1]CDIF AUXERRE'!G19</f>
        <v>7.8</v>
      </c>
      <c r="K53" s="176">
        <f aca="true" t="shared" si="10" ref="K53:K63">J53-H53</f>
        <v>0.7999999999999998</v>
      </c>
      <c r="L53" s="84"/>
      <c r="M53" s="85"/>
      <c r="N53" s="86"/>
      <c r="O53" s="86">
        <f aca="true" t="shared" si="11" ref="O53:O62">N53-L53</f>
        <v>0</v>
      </c>
      <c r="P53" s="130">
        <f>'[1]CDIF AUXERRE'!B28</f>
        <v>5</v>
      </c>
      <c r="Q53" s="129">
        <f>'[1]CDIF AUXERRE'!D34</f>
        <v>5</v>
      </c>
      <c r="R53" s="83">
        <f>'[1]CDIF AUXERRE'!E34+'[1]CDIF AUXERRE'!G34</f>
        <v>4.8</v>
      </c>
      <c r="S53" s="171">
        <f aca="true" t="shared" si="12" ref="S53:S63">R53-P53</f>
        <v>-0.20000000000000018</v>
      </c>
      <c r="T53" s="84"/>
      <c r="U53" s="85"/>
      <c r="V53" s="86"/>
      <c r="W53" s="86">
        <f aca="true" t="shared" si="13" ref="W53:W63">V53-T53</f>
        <v>0</v>
      </c>
      <c r="X53" s="168">
        <f aca="true" t="shared" si="14" ref="X53:X63">K53+S53</f>
        <v>0.5999999999999996</v>
      </c>
      <c r="Y53" s="187">
        <f aca="true" t="shared" si="15" ref="Y53:Y63">(W53+O53)</f>
        <v>0</v>
      </c>
      <c r="Z53" s="198"/>
      <c r="AA53" s="198"/>
      <c r="AB53" s="198"/>
      <c r="AC53" s="198"/>
      <c r="AD53" s="204">
        <f t="shared" si="9"/>
        <v>0.7999999999999998</v>
      </c>
      <c r="AE53" s="202">
        <f aca="true" t="shared" si="16" ref="AE53:AE63">S53+W53-AA53+AC53</f>
        <v>-0.20000000000000018</v>
      </c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</row>
    <row r="54" spans="1:132" s="57" customFormat="1" ht="12" thickBot="1">
      <c r="A54" s="14"/>
      <c r="B54" s="14"/>
      <c r="C54" s="25" t="s">
        <v>154</v>
      </c>
      <c r="D54" s="49" t="s">
        <v>155</v>
      </c>
      <c r="E54" s="31"/>
      <c r="F54" s="31"/>
      <c r="G54" s="56" t="s">
        <v>23</v>
      </c>
      <c r="H54" s="90"/>
      <c r="I54" s="34"/>
      <c r="J54" s="38"/>
      <c r="K54" s="38">
        <f t="shared" si="10"/>
        <v>0</v>
      </c>
      <c r="L54" s="91"/>
      <c r="M54" s="39"/>
      <c r="N54" s="35"/>
      <c r="O54" s="35">
        <f t="shared" si="11"/>
        <v>0</v>
      </c>
      <c r="P54" s="131"/>
      <c r="Q54" s="34"/>
      <c r="R54" s="38"/>
      <c r="S54" s="38">
        <f t="shared" si="12"/>
        <v>0</v>
      </c>
      <c r="T54" s="91"/>
      <c r="U54" s="39"/>
      <c r="V54" s="35"/>
      <c r="W54" s="35">
        <f t="shared" si="13"/>
        <v>0</v>
      </c>
      <c r="X54" s="36">
        <f t="shared" si="14"/>
        <v>0</v>
      </c>
      <c r="Y54" s="183">
        <f t="shared" si="15"/>
        <v>0</v>
      </c>
      <c r="Z54" s="198">
        <v>-1</v>
      </c>
      <c r="AA54" s="198"/>
      <c r="AB54" s="198"/>
      <c r="AC54" s="198"/>
      <c r="AD54" s="204">
        <f t="shared" si="9"/>
        <v>1</v>
      </c>
      <c r="AE54" s="202">
        <f t="shared" si="16"/>
        <v>0</v>
      </c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</row>
    <row r="55" spans="1:132" s="57" customFormat="1" ht="12" thickBot="1">
      <c r="A55" s="14"/>
      <c r="B55" s="14"/>
      <c r="C55" s="25" t="s">
        <v>154</v>
      </c>
      <c r="D55" s="26" t="s">
        <v>156</v>
      </c>
      <c r="E55" s="27"/>
      <c r="F55" s="27"/>
      <c r="G55" s="62" t="s">
        <v>30</v>
      </c>
      <c r="H55" s="81">
        <f>+'[1]CDIF SENS'!B10</f>
        <v>1</v>
      </c>
      <c r="I55" s="129">
        <f>'[1]CDIF SENS'!D11</f>
        <v>1</v>
      </c>
      <c r="J55" s="83">
        <f>'[1]CDIF SENS'!E11+'[1]CDIF SENS'!G11</f>
        <v>1</v>
      </c>
      <c r="K55" s="83">
        <f t="shared" si="10"/>
        <v>0</v>
      </c>
      <c r="L55" s="84"/>
      <c r="M55" s="85"/>
      <c r="N55" s="86"/>
      <c r="O55" s="86">
        <f t="shared" si="11"/>
        <v>0</v>
      </c>
      <c r="P55" s="130">
        <f>'[1]CDIF SENS'!B17</f>
        <v>1</v>
      </c>
      <c r="Q55" s="129">
        <f>'[1]CDIF SENS'!D20</f>
        <v>1</v>
      </c>
      <c r="R55" s="83">
        <f>'[1]CDIF SENS'!E20+'[1]CDIF SENS'!G20</f>
        <v>1</v>
      </c>
      <c r="S55" s="83">
        <f t="shared" si="12"/>
        <v>0</v>
      </c>
      <c r="T55" s="84"/>
      <c r="U55" s="85"/>
      <c r="V55" s="86"/>
      <c r="W55" s="86">
        <f t="shared" si="13"/>
        <v>0</v>
      </c>
      <c r="X55" s="88">
        <f t="shared" si="14"/>
        <v>0</v>
      </c>
      <c r="Y55" s="187">
        <f t="shared" si="15"/>
        <v>0</v>
      </c>
      <c r="Z55" s="198"/>
      <c r="AA55" s="198"/>
      <c r="AB55" s="198"/>
      <c r="AC55" s="198"/>
      <c r="AD55" s="202">
        <f t="shared" si="9"/>
        <v>0</v>
      </c>
      <c r="AE55" s="202">
        <f t="shared" si="16"/>
        <v>0</v>
      </c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</row>
    <row r="56" spans="1:132" s="58" customFormat="1" ht="12" thickBot="1">
      <c r="A56" s="14" t="s">
        <v>157</v>
      </c>
      <c r="B56" s="14" t="s">
        <v>158</v>
      </c>
      <c r="C56" s="59" t="s">
        <v>159</v>
      </c>
      <c r="D56" s="110" t="s">
        <v>160</v>
      </c>
      <c r="E56" s="111"/>
      <c r="F56" s="112"/>
      <c r="G56" s="113" t="s">
        <v>23</v>
      </c>
      <c r="H56" s="114">
        <f>'[1]SPF 1er bureau AUXERRE'!B10</f>
        <v>7</v>
      </c>
      <c r="I56" s="44">
        <f>'[1]SPF 1er bureau AUXERRE'!D18</f>
        <v>7</v>
      </c>
      <c r="J56" s="45">
        <f>'[1]SPF 1er bureau AUXERRE'!E18+'[1]SPF 1er bureau AUXERRE'!G18</f>
        <v>6.8</v>
      </c>
      <c r="K56" s="177">
        <f t="shared" si="10"/>
        <v>-0.20000000000000018</v>
      </c>
      <c r="L56" s="132"/>
      <c r="M56" s="133"/>
      <c r="N56" s="134"/>
      <c r="O56" s="46">
        <f t="shared" si="11"/>
        <v>0</v>
      </c>
      <c r="P56" s="116">
        <f>'[1]SPF 1er bureau AUXERRE'!B20</f>
        <v>3</v>
      </c>
      <c r="Q56" s="44">
        <f>'[1]SPF 1er bureau AUXERRE'!D30</f>
        <v>3</v>
      </c>
      <c r="R56" s="45">
        <f>'[1]SPF 1er bureau AUXERRE'!E30+'[1]SPF 1er bureau AUXERRE'!G30</f>
        <v>2.8</v>
      </c>
      <c r="S56" s="172">
        <f t="shared" si="12"/>
        <v>-0.20000000000000018</v>
      </c>
      <c r="T56" s="132"/>
      <c r="U56" s="133"/>
      <c r="V56" s="134"/>
      <c r="W56" s="46">
        <f t="shared" si="13"/>
        <v>0</v>
      </c>
      <c r="X56" s="166">
        <f t="shared" si="14"/>
        <v>-0.40000000000000036</v>
      </c>
      <c r="Y56" s="190">
        <f t="shared" si="15"/>
        <v>0</v>
      </c>
      <c r="Z56" s="198"/>
      <c r="AA56" s="198"/>
      <c r="AB56" s="198"/>
      <c r="AC56" s="198"/>
      <c r="AD56" s="202">
        <f t="shared" si="9"/>
        <v>-0.20000000000000018</v>
      </c>
      <c r="AE56" s="202">
        <f t="shared" si="16"/>
        <v>-0.20000000000000018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</row>
    <row r="57" spans="1:132" s="57" customFormat="1" ht="12" thickBot="1">
      <c r="A57" s="14" t="s">
        <v>161</v>
      </c>
      <c r="B57" s="14" t="s">
        <v>162</v>
      </c>
      <c r="C57" s="59" t="s">
        <v>159</v>
      </c>
      <c r="D57" s="110" t="s">
        <v>163</v>
      </c>
      <c r="E57" s="111"/>
      <c r="F57" s="111"/>
      <c r="G57" s="113" t="s">
        <v>23</v>
      </c>
      <c r="H57" s="114">
        <f>'[1]SPF 2è bureau AUXERRE'!B10</f>
        <v>3</v>
      </c>
      <c r="I57" s="44">
        <f>'[1]SPF 2è bureau AUXERRE'!D15</f>
        <v>3</v>
      </c>
      <c r="J57" s="45">
        <f>'[1]SPF 2è bureau AUXERRE'!E15+'[1]SPF 2è bureau AUXERRE'!G15</f>
        <v>4</v>
      </c>
      <c r="K57" s="177">
        <f t="shared" si="10"/>
        <v>1</v>
      </c>
      <c r="L57" s="115"/>
      <c r="M57" s="47"/>
      <c r="N57" s="46"/>
      <c r="O57" s="46">
        <f t="shared" si="11"/>
        <v>0</v>
      </c>
      <c r="P57" s="116">
        <v>2</v>
      </c>
      <c r="Q57" s="44">
        <f>'[1]SPF 2è bureau AUXERRE'!D21</f>
        <v>2</v>
      </c>
      <c r="R57" s="45">
        <f>'[1]SPF 2è bureau AUXERRE'!E21+'[1]SPF 2è bureau AUXERRE'!G21</f>
        <v>2</v>
      </c>
      <c r="S57" s="45">
        <f t="shared" si="12"/>
        <v>0</v>
      </c>
      <c r="T57" s="115"/>
      <c r="U57" s="47"/>
      <c r="V57" s="46"/>
      <c r="W57" s="46">
        <f t="shared" si="13"/>
        <v>0</v>
      </c>
      <c r="X57" s="167">
        <f t="shared" si="14"/>
        <v>1</v>
      </c>
      <c r="Y57" s="190">
        <f t="shared" si="15"/>
        <v>0</v>
      </c>
      <c r="Z57" s="198"/>
      <c r="AA57" s="198">
        <v>-1</v>
      </c>
      <c r="AB57" s="198"/>
      <c r="AC57" s="198">
        <v>-1</v>
      </c>
      <c r="AD57" s="204">
        <f t="shared" si="9"/>
        <v>1</v>
      </c>
      <c r="AE57" s="202">
        <f t="shared" si="16"/>
        <v>0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</row>
    <row r="58" spans="1:132" s="57" customFormat="1" ht="12" thickBot="1">
      <c r="A58" s="14" t="s">
        <v>164</v>
      </c>
      <c r="B58" s="14" t="s">
        <v>165</v>
      </c>
      <c r="C58" s="59" t="s">
        <v>159</v>
      </c>
      <c r="D58" s="110" t="s">
        <v>166</v>
      </c>
      <c r="E58" s="111"/>
      <c r="F58" s="111"/>
      <c r="G58" s="113" t="s">
        <v>56</v>
      </c>
      <c r="H58" s="114">
        <f>'[1]SPF JOIGNY'!B10</f>
        <v>5</v>
      </c>
      <c r="I58" s="44">
        <f>'[1]SPF JOIGNY'!D16</f>
        <v>5</v>
      </c>
      <c r="J58" s="45">
        <f>'[1]SPF JOIGNY'!E16+'[1]SPF JOIGNY'!G16</f>
        <v>3.7</v>
      </c>
      <c r="K58" s="173">
        <f t="shared" si="10"/>
        <v>-1.2999999999999998</v>
      </c>
      <c r="L58" s="115"/>
      <c r="M58" s="47"/>
      <c r="N58" s="46"/>
      <c r="O58" s="46">
        <f t="shared" si="11"/>
        <v>0</v>
      </c>
      <c r="P58" s="116">
        <f>'[1]SPF JOIGNY'!B17</f>
        <v>0</v>
      </c>
      <c r="Q58" s="44">
        <f>'[1]SPF JOIGNY'!D20</f>
        <v>0</v>
      </c>
      <c r="R58" s="45">
        <f>'[1]SPF JOIGNY'!E20+'[1]SPF JOIGNY'!G20</f>
        <v>1</v>
      </c>
      <c r="S58" s="172">
        <f t="shared" si="12"/>
        <v>1</v>
      </c>
      <c r="T58" s="115"/>
      <c r="U58" s="47"/>
      <c r="V58" s="46"/>
      <c r="W58" s="46">
        <f t="shared" si="13"/>
        <v>0</v>
      </c>
      <c r="X58" s="167">
        <f t="shared" si="14"/>
        <v>-0.2999999999999998</v>
      </c>
      <c r="Y58" s="190">
        <f t="shared" si="15"/>
        <v>0</v>
      </c>
      <c r="Z58" s="198">
        <v>-1</v>
      </c>
      <c r="AA58" s="198">
        <v>1</v>
      </c>
      <c r="AB58" s="198"/>
      <c r="AC58" s="198"/>
      <c r="AD58" s="202">
        <f t="shared" si="9"/>
        <v>-0.2999999999999998</v>
      </c>
      <c r="AE58" s="202">
        <f t="shared" si="16"/>
        <v>0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</row>
    <row r="59" spans="1:132" s="57" customFormat="1" ht="12" thickBot="1">
      <c r="A59" s="14" t="s">
        <v>167</v>
      </c>
      <c r="B59" s="14" t="s">
        <v>168</v>
      </c>
      <c r="C59" s="59" t="s">
        <v>159</v>
      </c>
      <c r="D59" s="110" t="s">
        <v>169</v>
      </c>
      <c r="E59" s="111"/>
      <c r="F59" s="111"/>
      <c r="G59" s="113" t="s">
        <v>30</v>
      </c>
      <c r="H59" s="114">
        <f>'[1]SPF SENS'!B10</f>
        <v>3</v>
      </c>
      <c r="I59" s="44">
        <f>'[1]SPF SENS'!D14</f>
        <v>3</v>
      </c>
      <c r="J59" s="45">
        <f>'[1]SPF SENS'!E14+'[1]SPF SENS'!G14</f>
        <v>4</v>
      </c>
      <c r="K59" s="177">
        <f t="shared" si="10"/>
        <v>1</v>
      </c>
      <c r="L59" s="115"/>
      <c r="M59" s="47"/>
      <c r="N59" s="46"/>
      <c r="O59" s="46">
        <f t="shared" si="11"/>
        <v>0</v>
      </c>
      <c r="P59" s="116">
        <f>'[1]SPF SENS'!B15</f>
        <v>3</v>
      </c>
      <c r="Q59" s="44">
        <f>'[1]SPF SENS'!D20</f>
        <v>2</v>
      </c>
      <c r="R59" s="45">
        <f>'[1]SPF SENS'!E20+'[1]SPF SENS'!G20</f>
        <v>1.9</v>
      </c>
      <c r="S59" s="173">
        <f t="shared" si="12"/>
        <v>-1.1</v>
      </c>
      <c r="T59" s="115"/>
      <c r="U59" s="47"/>
      <c r="V59" s="46"/>
      <c r="W59" s="46">
        <f t="shared" si="13"/>
        <v>0</v>
      </c>
      <c r="X59" s="167">
        <f t="shared" si="14"/>
        <v>-0.10000000000000009</v>
      </c>
      <c r="Y59" s="190">
        <f t="shared" si="15"/>
        <v>0</v>
      </c>
      <c r="Z59" s="198">
        <v>1</v>
      </c>
      <c r="AA59" s="198">
        <v>-1</v>
      </c>
      <c r="AB59" s="198"/>
      <c r="AC59" s="198"/>
      <c r="AD59" s="202">
        <f t="shared" si="9"/>
        <v>0</v>
      </c>
      <c r="AE59" s="202">
        <f t="shared" si="16"/>
        <v>-0.10000000000000009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</row>
    <row r="60" spans="1:132" s="57" customFormat="1" ht="12" thickBot="1">
      <c r="A60" s="14" t="s">
        <v>170</v>
      </c>
      <c r="B60" s="14"/>
      <c r="C60" s="59" t="s">
        <v>171</v>
      </c>
      <c r="D60" s="110" t="s">
        <v>172</v>
      </c>
      <c r="E60" s="111"/>
      <c r="F60" s="111"/>
      <c r="G60" s="113" t="s">
        <v>23</v>
      </c>
      <c r="H60" s="114">
        <v>0</v>
      </c>
      <c r="I60" s="44"/>
      <c r="J60" s="45"/>
      <c r="K60" s="45">
        <f t="shared" si="10"/>
        <v>0</v>
      </c>
      <c r="L60" s="115"/>
      <c r="M60" s="47"/>
      <c r="N60" s="46"/>
      <c r="O60" s="46">
        <f t="shared" si="11"/>
        <v>0</v>
      </c>
      <c r="P60" s="116"/>
      <c r="Q60" s="44"/>
      <c r="R60" s="45"/>
      <c r="S60" s="45">
        <f t="shared" si="12"/>
        <v>0</v>
      </c>
      <c r="T60" s="115"/>
      <c r="U60" s="47"/>
      <c r="V60" s="46"/>
      <c r="W60" s="46">
        <f t="shared" si="13"/>
        <v>0</v>
      </c>
      <c r="X60" s="48">
        <f t="shared" si="14"/>
        <v>0</v>
      </c>
      <c r="Y60" s="190">
        <f t="shared" si="15"/>
        <v>0</v>
      </c>
      <c r="Z60" s="198"/>
      <c r="AA60" s="198"/>
      <c r="AB60" s="198"/>
      <c r="AC60" s="198"/>
      <c r="AD60" s="202">
        <f t="shared" si="9"/>
        <v>0</v>
      </c>
      <c r="AE60" s="202">
        <f t="shared" si="16"/>
        <v>0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</row>
    <row r="61" spans="1:132" s="57" customFormat="1" ht="12" thickBot="1">
      <c r="A61" s="14"/>
      <c r="B61" s="14"/>
      <c r="C61" s="59"/>
      <c r="D61" s="110" t="s">
        <v>173</v>
      </c>
      <c r="E61" s="111"/>
      <c r="F61" s="112"/>
      <c r="G61" s="113" t="s">
        <v>30</v>
      </c>
      <c r="H61" s="117">
        <v>0</v>
      </c>
      <c r="I61" s="118"/>
      <c r="J61" s="119"/>
      <c r="K61" s="45">
        <f t="shared" si="10"/>
        <v>0</v>
      </c>
      <c r="L61" s="132"/>
      <c r="M61" s="133"/>
      <c r="N61" s="134"/>
      <c r="O61" s="46">
        <f t="shared" si="11"/>
        <v>0</v>
      </c>
      <c r="P61" s="120">
        <v>0</v>
      </c>
      <c r="Q61" s="118"/>
      <c r="R61" s="119"/>
      <c r="S61" s="45">
        <f t="shared" si="12"/>
        <v>0</v>
      </c>
      <c r="T61" s="132"/>
      <c r="U61" s="133"/>
      <c r="V61" s="134"/>
      <c r="W61" s="46">
        <f t="shared" si="13"/>
        <v>0</v>
      </c>
      <c r="X61" s="48">
        <f t="shared" si="14"/>
        <v>0</v>
      </c>
      <c r="Y61" s="190">
        <f t="shared" si="15"/>
        <v>0</v>
      </c>
      <c r="Z61" s="198"/>
      <c r="AA61" s="198"/>
      <c r="AB61" s="198"/>
      <c r="AC61" s="198"/>
      <c r="AD61" s="202">
        <f t="shared" si="9"/>
        <v>0</v>
      </c>
      <c r="AE61" s="202">
        <f t="shared" si="16"/>
        <v>0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</row>
    <row r="62" spans="1:132" s="58" customFormat="1" ht="12" thickBot="1">
      <c r="A62" s="14" t="s">
        <v>174</v>
      </c>
      <c r="B62" s="14"/>
      <c r="C62" s="59" t="s">
        <v>171</v>
      </c>
      <c r="D62" s="110" t="s">
        <v>175</v>
      </c>
      <c r="E62" s="111"/>
      <c r="F62" s="112"/>
      <c r="G62" s="113" t="s">
        <v>30</v>
      </c>
      <c r="H62" s="117">
        <v>0</v>
      </c>
      <c r="I62" s="118"/>
      <c r="J62" s="119"/>
      <c r="K62" s="45">
        <f t="shared" si="10"/>
        <v>0</v>
      </c>
      <c r="L62" s="132"/>
      <c r="M62" s="133"/>
      <c r="N62" s="134">
        <f>'[1]Agts Stagiaires'!D23</f>
        <v>0</v>
      </c>
      <c r="O62" s="46">
        <f t="shared" si="11"/>
        <v>0</v>
      </c>
      <c r="P62" s="120">
        <v>0</v>
      </c>
      <c r="Q62" s="118"/>
      <c r="R62" s="119"/>
      <c r="S62" s="45">
        <f t="shared" si="12"/>
        <v>0</v>
      </c>
      <c r="T62" s="132"/>
      <c r="U62" s="133"/>
      <c r="V62" s="134">
        <f>'[1]Agts Stagiaires'!D33</f>
        <v>0</v>
      </c>
      <c r="W62" s="46">
        <f t="shared" si="13"/>
        <v>0</v>
      </c>
      <c r="X62" s="48">
        <f t="shared" si="14"/>
        <v>0</v>
      </c>
      <c r="Y62" s="190">
        <f t="shared" si="15"/>
        <v>0</v>
      </c>
      <c r="Z62" s="200"/>
      <c r="AA62" s="200"/>
      <c r="AB62" s="200"/>
      <c r="AC62" s="200"/>
      <c r="AD62" s="202">
        <f t="shared" si="9"/>
        <v>0</v>
      </c>
      <c r="AE62" s="202">
        <f t="shared" si="16"/>
        <v>0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</row>
    <row r="63" spans="1:132" s="58" customFormat="1" ht="12" thickBot="1">
      <c r="A63" s="135"/>
      <c r="B63" s="135"/>
      <c r="C63" s="136" t="s">
        <v>176</v>
      </c>
      <c r="D63" s="137" t="s">
        <v>177</v>
      </c>
      <c r="E63" s="138"/>
      <c r="F63" s="139"/>
      <c r="G63" s="140"/>
      <c r="H63" s="141"/>
      <c r="I63" s="142"/>
      <c r="J63" s="143"/>
      <c r="K63" s="40">
        <f t="shared" si="10"/>
        <v>0</v>
      </c>
      <c r="L63" s="144"/>
      <c r="M63" s="145"/>
      <c r="N63" s="146"/>
      <c r="O63" s="146"/>
      <c r="P63" s="147"/>
      <c r="Q63" s="142"/>
      <c r="R63" s="40">
        <f>'[1]DIV RH FOM PRO'!G22</f>
        <v>0</v>
      </c>
      <c r="S63" s="40">
        <f t="shared" si="12"/>
        <v>0</v>
      </c>
      <c r="T63" s="144"/>
      <c r="U63" s="145"/>
      <c r="V63" s="146"/>
      <c r="W63" s="41">
        <f t="shared" si="13"/>
        <v>0</v>
      </c>
      <c r="X63" s="43">
        <f t="shared" si="14"/>
        <v>0</v>
      </c>
      <c r="Y63" s="189">
        <f t="shared" si="15"/>
        <v>0</v>
      </c>
      <c r="Z63" s="200"/>
      <c r="AA63" s="200"/>
      <c r="AB63" s="200"/>
      <c r="AC63" s="200"/>
      <c r="AD63" s="202">
        <f t="shared" si="9"/>
        <v>0</v>
      </c>
      <c r="AE63" s="202">
        <f t="shared" si="16"/>
        <v>0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</row>
    <row r="64" spans="1:31" ht="12" thickBot="1">
      <c r="A64" s="148"/>
      <c r="B64" s="148"/>
      <c r="C64" s="149" t="s">
        <v>178</v>
      </c>
      <c r="D64" s="150"/>
      <c r="E64" s="151"/>
      <c r="F64" s="151"/>
      <c r="G64" s="152"/>
      <c r="H64" s="153">
        <f>SUM(H4:H63)-H8-H12-H15-H18-H21-H52-H24</f>
        <v>96</v>
      </c>
      <c r="I64" s="154">
        <f aca="true" t="shared" si="17" ref="I64:Y64">SUM(I4:I62)-I8-I12-I15-I18-I21-I52-I24</f>
        <v>93</v>
      </c>
      <c r="J64" s="155">
        <f t="shared" si="17"/>
        <v>93.5</v>
      </c>
      <c r="K64" s="155">
        <f t="shared" si="17"/>
        <v>-3.4999999999999987</v>
      </c>
      <c r="L64" s="155">
        <f t="shared" si="17"/>
        <v>82</v>
      </c>
      <c r="M64" s="154">
        <f t="shared" si="17"/>
        <v>80</v>
      </c>
      <c r="N64" s="155">
        <f t="shared" si="17"/>
        <v>76.2</v>
      </c>
      <c r="O64" s="155">
        <f t="shared" si="17"/>
        <v>-5.800000000000001</v>
      </c>
      <c r="P64" s="156">
        <f t="shared" si="17"/>
        <v>73</v>
      </c>
      <c r="Q64" s="154">
        <f t="shared" si="17"/>
        <v>65</v>
      </c>
      <c r="R64" s="155">
        <f t="shared" si="17"/>
        <v>69.09999999999998</v>
      </c>
      <c r="S64" s="155">
        <f t="shared" si="17"/>
        <v>-3.8999999999999995</v>
      </c>
      <c r="T64" s="155">
        <f t="shared" si="17"/>
        <v>71</v>
      </c>
      <c r="U64" s="154">
        <f t="shared" si="17"/>
        <v>75</v>
      </c>
      <c r="V64" s="155">
        <f t="shared" si="17"/>
        <v>70.79999999999998</v>
      </c>
      <c r="W64" s="155">
        <f t="shared" si="17"/>
        <v>-0.20000000000000062</v>
      </c>
      <c r="X64" s="156">
        <f t="shared" si="17"/>
        <v>-7.399999999999992</v>
      </c>
      <c r="Y64" s="195">
        <f t="shared" si="17"/>
        <v>-6.000000000000002</v>
      </c>
      <c r="Z64" s="196">
        <f>SUM(Z3:Z63)</f>
        <v>-2</v>
      </c>
      <c r="AA64" s="196">
        <f>SUM(AA3:AA63)</f>
        <v>-8</v>
      </c>
      <c r="AB64" s="196"/>
      <c r="AC64" s="196"/>
      <c r="AD64" s="197">
        <f>SUM(AD3:AD63)</f>
        <v>-7.999999999999999</v>
      </c>
      <c r="AE64" s="197">
        <f>SUM(AE3:AE63)</f>
        <v>-3.6</v>
      </c>
    </row>
  </sheetData>
  <sheetProtection password="B06E" sheet="1" objects="1" scenarios="1"/>
  <mergeCells count="7">
    <mergeCell ref="P1:W1"/>
    <mergeCell ref="X1:Y1"/>
    <mergeCell ref="G1:G2"/>
    <mergeCell ref="A1:A2"/>
    <mergeCell ref="B1:B2"/>
    <mergeCell ref="C1:C2"/>
    <mergeCell ref="H1:O1"/>
  </mergeCells>
  <conditionalFormatting sqref="H64:Y64">
    <cfRule type="expression" priority="1" dxfId="0" stopIfTrue="1">
      <formula>MOD(H64,1)</formula>
    </cfRule>
  </conditionalFormatting>
  <printOptions horizontalCentered="1" verticalCentered="1"/>
  <pageMargins left="1.54" right="0" top="0.1968503937007874" bottom="0" header="0.2362204724409449" footer="0.5118110236220472"/>
  <pageSetup horizontalDpi="600" verticalDpi="600" orientation="landscape" paperSize="9" scale="75" r:id="rId3"/>
  <headerFooter alignWithMargins="0">
    <oddFooter>&amp;L&amp;8&amp;F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dgfip</dc:creator>
  <cp:keywords/>
  <dc:description/>
  <cp:lastModifiedBy>dgfip</cp:lastModifiedBy>
  <cp:lastPrinted>2015-01-19T09:49:38Z</cp:lastPrinted>
  <dcterms:created xsi:type="dcterms:W3CDTF">2015-01-14T09:23:10Z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